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ariaHsu\OneDrive - AAEON Technology\桌面\"/>
    </mc:Choice>
  </mc:AlternateContent>
  <xr:revisionPtr revIDLastSave="1" documentId="113_{0C0472AB-46C1-44F4-8DEE-9AE3A7B332E6}" xr6:coauthVersionLast="36" xr6:coauthVersionMax="36" xr10:uidLastSave="{B752049B-2003-439A-BDDD-5AF7178E1D20}"/>
  <bookViews>
    <workbookView xWindow="0" yWindow="0" windowWidth="9720" windowHeight="3108" activeTab="8" xr2:uid="{A1B91345-0E4F-4C89-B2CA-842857C8A5B7}"/>
  </bookViews>
  <sheets>
    <sheet name="10月" sheetId="8" r:id="rId1"/>
    <sheet name="1107-1113" sheetId="1" r:id="rId2"/>
    <sheet name="1114-1120" sheetId="3" r:id="rId3"/>
    <sheet name="1121-1127" sheetId="5" r:id="rId4"/>
    <sheet name="1128-1204" sheetId="6" r:id="rId5"/>
    <sheet name="1205-1211" sheetId="9" r:id="rId6"/>
    <sheet name="1212-1218" sheetId="10" r:id="rId7"/>
    <sheet name="1219-1225" sheetId="11" r:id="rId8"/>
    <sheet name="1226-0101" sheetId="12" r:id="rId9"/>
    <sheet name="工作報告" sheetId="2" r:id="rId10"/>
    <sheet name="待處理項目" sheetId="4" r:id="rId11"/>
  </sheets>
  <definedNames>
    <definedName name="_xlnm._FilterDatabase" localSheetId="1" hidden="1">'1107-1113'!$G$1:$G$77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2" l="1"/>
  <c r="J12" i="12"/>
  <c r="M12" i="4" l="1"/>
  <c r="M11" i="4"/>
  <c r="J15" i="12" l="1"/>
  <c r="J14" i="12"/>
  <c r="Y15" i="2" s="1"/>
  <c r="J13" i="12"/>
  <c r="Y14" i="2" s="1"/>
  <c r="Y13" i="2"/>
  <c r="J11" i="12"/>
  <c r="Y11" i="2" s="1"/>
  <c r="Z11" i="2" s="1"/>
  <c r="J10" i="12"/>
  <c r="Y10" i="2" s="1"/>
  <c r="Z10" i="2" s="1"/>
  <c r="J9" i="12"/>
  <c r="Y9" i="2" s="1"/>
  <c r="Z9" i="2" s="1"/>
  <c r="J8" i="12"/>
  <c r="Y8" i="2" s="1"/>
  <c r="Z8" i="2" s="1"/>
  <c r="J7" i="12"/>
  <c r="Y7" i="2" s="1"/>
  <c r="Z7" i="2" s="1"/>
  <c r="J6" i="12"/>
  <c r="Y6" i="2" s="1"/>
  <c r="Z6" i="2" s="1"/>
  <c r="J5" i="12"/>
  <c r="Y5" i="2" s="1"/>
  <c r="Z5" i="2" s="1"/>
  <c r="J4" i="12"/>
  <c r="Y4" i="2" s="1"/>
  <c r="Z4" i="2" s="1"/>
  <c r="J3" i="12"/>
  <c r="Y3" i="2" s="1"/>
  <c r="Z3" i="2" s="1"/>
  <c r="J2" i="12"/>
  <c r="Y2" i="2" s="1"/>
  <c r="Z2" i="2" s="1"/>
  <c r="Z12" i="2" l="1"/>
  <c r="Z13" i="2"/>
  <c r="J16" i="11"/>
  <c r="J15" i="11"/>
  <c r="X16" i="2" s="1"/>
  <c r="J14" i="11"/>
  <c r="X15" i="2" s="1"/>
  <c r="J13" i="11"/>
  <c r="X14" i="2" s="1"/>
  <c r="J12" i="11"/>
  <c r="X12" i="2" s="1"/>
  <c r="J11" i="11"/>
  <c r="X11" i="2" s="1"/>
  <c r="J10" i="11"/>
  <c r="X10" i="2" s="1"/>
  <c r="J9" i="11"/>
  <c r="X9" i="2" s="1"/>
  <c r="J8" i="11"/>
  <c r="X8" i="2" s="1"/>
  <c r="J7" i="11"/>
  <c r="X7" i="2" s="1"/>
  <c r="J6" i="11"/>
  <c r="X6" i="2" s="1"/>
  <c r="J5" i="11"/>
  <c r="X5" i="2" s="1"/>
  <c r="J4" i="11"/>
  <c r="X4" i="2" s="1"/>
  <c r="J3" i="11"/>
  <c r="X3" i="2" s="1"/>
  <c r="J2" i="11"/>
  <c r="X2" i="2" s="1"/>
  <c r="J4" i="10" l="1"/>
  <c r="U3" i="2"/>
  <c r="U4" i="2"/>
  <c r="U5" i="2"/>
  <c r="U6" i="2"/>
  <c r="U7" i="2"/>
  <c r="U8" i="2"/>
  <c r="U9" i="2"/>
  <c r="U10" i="2"/>
  <c r="U11" i="2"/>
  <c r="U12" i="2"/>
  <c r="U14" i="2"/>
  <c r="U15" i="2"/>
  <c r="U16" i="2"/>
  <c r="V3" i="2"/>
  <c r="V4" i="2"/>
  <c r="V5" i="2"/>
  <c r="V6" i="2"/>
  <c r="V7" i="2"/>
  <c r="V8" i="2"/>
  <c r="V9" i="2"/>
  <c r="V10" i="2"/>
  <c r="V11" i="2"/>
  <c r="V12" i="2"/>
  <c r="V14" i="2"/>
  <c r="V15" i="2"/>
  <c r="V16" i="2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J5" i="10"/>
  <c r="W5" i="2" s="1"/>
  <c r="J15" i="10" l="1"/>
  <c r="W16" i="2" s="1"/>
  <c r="Z16" i="2" s="1"/>
  <c r="J14" i="10"/>
  <c r="W15" i="2" s="1"/>
  <c r="Z15" i="2" s="1"/>
  <c r="J13" i="10"/>
  <c r="W14" i="2" s="1"/>
  <c r="Z14" i="2" s="1"/>
  <c r="J12" i="10"/>
  <c r="W12" i="2" s="1"/>
  <c r="J11" i="10"/>
  <c r="W11" i="2" s="1"/>
  <c r="J10" i="10"/>
  <c r="W10" i="2" s="1"/>
  <c r="J9" i="10"/>
  <c r="W9" i="2" s="1"/>
  <c r="J8" i="10"/>
  <c r="W8" i="2" s="1"/>
  <c r="J7" i="10"/>
  <c r="W7" i="2" s="1"/>
  <c r="J6" i="10"/>
  <c r="W6" i="2" s="1"/>
  <c r="W4" i="2"/>
  <c r="J3" i="10"/>
  <c r="W3" i="2" s="1"/>
  <c r="J2" i="10"/>
  <c r="W2" i="2" s="1"/>
  <c r="V2" i="2" l="1"/>
  <c r="P5" i="2" l="1"/>
  <c r="M3" i="3"/>
  <c r="P16" i="2" l="1"/>
  <c r="P15" i="2"/>
  <c r="P8" i="2"/>
  <c r="Q8" i="2"/>
  <c r="Q7" i="2"/>
  <c r="P7" i="2"/>
  <c r="Q9" i="2"/>
  <c r="P9" i="2"/>
  <c r="P12" i="2"/>
  <c r="P11" i="2"/>
  <c r="P10" i="2"/>
  <c r="Q4" i="2"/>
  <c r="P4" i="2"/>
  <c r="P3" i="2"/>
  <c r="Q3" i="2"/>
  <c r="Q2" i="2"/>
  <c r="P2" i="2"/>
  <c r="U2" i="2"/>
  <c r="K17" i="2"/>
  <c r="S16" i="2" s="1"/>
  <c r="A41" i="4" l="1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M13" i="4" l="1"/>
  <c r="K14" i="2"/>
  <c r="S15" i="2" s="1"/>
  <c r="K10" i="2" l="1"/>
  <c r="K11" i="2" l="1"/>
  <c r="S9" i="2" s="1"/>
  <c r="K13" i="2"/>
  <c r="S12" i="2" s="1"/>
  <c r="K12" i="2"/>
  <c r="S11" i="2" s="1"/>
  <c r="K9" i="2"/>
  <c r="K8" i="2"/>
  <c r="S10" i="2" s="1"/>
  <c r="K7" i="2"/>
  <c r="S8" i="2" s="1"/>
  <c r="K6" i="2"/>
  <c r="S7" i="2" s="1"/>
  <c r="K5" i="2"/>
  <c r="S5" i="2" s="1"/>
  <c r="K4" i="2"/>
  <c r="S3" i="2" s="1"/>
  <c r="K3" i="2"/>
  <c r="S2" i="2" s="1"/>
  <c r="K2" i="2"/>
  <c r="S4" i="2" s="1"/>
  <c r="J14" i="2"/>
  <c r="J15" i="2"/>
  <c r="J16" i="2"/>
  <c r="I18" i="2"/>
  <c r="I19" i="2"/>
  <c r="I17" i="2"/>
  <c r="D16" i="2"/>
  <c r="I13" i="2"/>
  <c r="Q12" i="2" s="1"/>
  <c r="I12" i="2"/>
  <c r="Q11" i="2" s="1"/>
  <c r="D7" i="2"/>
  <c r="I9" i="2"/>
  <c r="I10" i="2"/>
  <c r="I8" i="2"/>
  <c r="D3" i="2"/>
  <c r="I5" i="2"/>
  <c r="Q5" i="2" s="1"/>
  <c r="D2" i="2"/>
  <c r="M5" i="3"/>
  <c r="J5" i="2" s="1"/>
  <c r="R5" i="2" s="1"/>
  <c r="R15" i="2" l="1"/>
  <c r="T5" i="2"/>
  <c r="Q10" i="2"/>
  <c r="M2" i="3"/>
  <c r="J2" i="2" s="1"/>
  <c r="R4" i="2" s="1"/>
  <c r="T4" i="2" s="1"/>
  <c r="M19" i="3"/>
  <c r="J19" i="2" s="1"/>
  <c r="M14" i="4" l="1"/>
  <c r="M15" i="4" s="1"/>
  <c r="M11" i="3" l="1"/>
  <c r="J11" i="2" s="1"/>
  <c r="R9" i="2" s="1"/>
  <c r="T9" i="2" s="1"/>
  <c r="A12" i="4" l="1"/>
  <c r="A13" i="4"/>
  <c r="A14" i="4"/>
  <c r="A15" i="4"/>
  <c r="A3" i="4"/>
  <c r="A4" i="4"/>
  <c r="A5" i="4"/>
  <c r="A6" i="4"/>
  <c r="A7" i="4"/>
  <c r="A8" i="4"/>
  <c r="A9" i="4"/>
  <c r="A10" i="4"/>
  <c r="A11" i="4"/>
  <c r="A2" i="4"/>
  <c r="M7" i="3" l="1"/>
  <c r="J7" i="2" s="1"/>
  <c r="R8" i="2" s="1"/>
  <c r="T8" i="2" s="1"/>
  <c r="M6" i="3"/>
  <c r="J6" i="2" s="1"/>
  <c r="R7" i="2" s="1"/>
  <c r="T7" i="2" s="1"/>
  <c r="M4" i="3"/>
  <c r="J4" i="2" s="1"/>
  <c r="R3" i="2" s="1"/>
  <c r="T3" i="2" s="1"/>
  <c r="J3" i="2"/>
  <c r="R2" i="2" s="1"/>
  <c r="T2" i="2" s="1"/>
  <c r="M18" i="3"/>
  <c r="J18" i="2" s="1"/>
  <c r="M17" i="3"/>
  <c r="J17" i="2" s="1"/>
  <c r="R16" i="2" s="1"/>
  <c r="M13" i="3"/>
  <c r="J13" i="2" s="1"/>
  <c r="R12" i="2" s="1"/>
  <c r="T12" i="2" s="1"/>
  <c r="M12" i="3"/>
  <c r="J12" i="2" s="1"/>
  <c r="R11" i="2" s="1"/>
  <c r="T11" i="2" s="1"/>
  <c r="M10" i="3"/>
  <c r="J10" i="2" s="1"/>
  <c r="M9" i="3"/>
  <c r="J9" i="2" s="1"/>
  <c r="M8" i="3"/>
  <c r="J8" i="2" s="1"/>
  <c r="R10" i="2" s="1"/>
  <c r="T10" i="2" s="1"/>
  <c r="D5" i="2" l="1"/>
  <c r="D6" i="2"/>
  <c r="D8" i="2"/>
  <c r="D11" i="2"/>
  <c r="D12" i="2"/>
  <c r="D13" i="2"/>
  <c r="D14" i="2"/>
  <c r="D4" i="2"/>
  <c r="N5" i="1"/>
  <c r="Q15" i="2" l="1"/>
  <c r="T15" i="2" s="1"/>
  <c r="N17" i="1"/>
  <c r="D17" i="2" s="1"/>
  <c r="N4" i="1" l="1"/>
  <c r="N3" i="1"/>
  <c r="N16" i="1"/>
  <c r="N14" i="1"/>
  <c r="N6" i="1"/>
  <c r="N18" i="1"/>
  <c r="D18" i="2" s="1"/>
  <c r="N15" i="1"/>
  <c r="D15" i="2" s="1"/>
  <c r="Q16" i="2" l="1"/>
  <c r="T16" i="2" s="1"/>
  <c r="N8" i="1"/>
  <c r="N7" i="1"/>
  <c r="N2" i="1"/>
</calcChain>
</file>

<file path=xl/sharedStrings.xml><?xml version="1.0" encoding="utf-8"?>
<sst xmlns="http://schemas.openxmlformats.org/spreadsheetml/2006/main" count="3596" uniqueCount="1668">
  <si>
    <t>日期</t>
    <phoneticPr fontId="1" type="noConversion"/>
  </si>
  <si>
    <t>Mission</t>
    <phoneticPr fontId="1" type="noConversion"/>
  </si>
  <si>
    <t>備註</t>
    <phoneticPr fontId="1" type="noConversion"/>
  </si>
  <si>
    <t>教學</t>
    <phoneticPr fontId="1" type="noConversion"/>
  </si>
  <si>
    <t>新增產品線</t>
    <phoneticPr fontId="1" type="noConversion"/>
  </si>
  <si>
    <t>教導小太陽如何新增產品線</t>
    <phoneticPr fontId="1" type="noConversion"/>
  </si>
  <si>
    <t>SOP編輯與更新</t>
  </si>
  <si>
    <t>10 料階</t>
    <phoneticPr fontId="1" type="noConversion"/>
  </si>
  <si>
    <t>EE-A252780</t>
  </si>
  <si>
    <t>9C0064G001</t>
  </si>
  <si>
    <t>EE-A252556</t>
  </si>
  <si>
    <t>9C0160G001</t>
  </si>
  <si>
    <t>Fg.BXD.ACXM</t>
  </si>
  <si>
    <t>Sub.BXD.ACXM</t>
  </si>
  <si>
    <t>Fg.BXD.ACXB</t>
  </si>
  <si>
    <t>Sub.BXD.ACXB</t>
  </si>
  <si>
    <t>Fg.BXD.ACXD</t>
  </si>
  <si>
    <t>Sub.BXD.ACXD</t>
  </si>
  <si>
    <t>Fg.BXD.AEXM</t>
  </si>
  <si>
    <t>Sub.BXD.AEXM</t>
  </si>
  <si>
    <t>實作</t>
  </si>
  <si>
    <t>學習</t>
  </si>
  <si>
    <t>Oracle 新增BXD產品線</t>
    <phoneticPr fontId="1" type="noConversion"/>
  </si>
  <si>
    <t>11 料階</t>
  </si>
  <si>
    <t>EE-A253516</t>
  </si>
  <si>
    <t>199X000329</t>
  </si>
  <si>
    <t>EE-A253515</t>
  </si>
  <si>
    <t>199X000328</t>
  </si>
  <si>
    <t>EE-A253490</t>
  </si>
  <si>
    <t>1655X00191</t>
  </si>
  <si>
    <t>12 料階</t>
  </si>
  <si>
    <t>週報</t>
  </si>
  <si>
    <t>13 料階</t>
  </si>
  <si>
    <t>15 料階</t>
    <phoneticPr fontId="1" type="noConversion"/>
  </si>
  <si>
    <t>165 料階</t>
    <phoneticPr fontId="1" type="noConversion"/>
  </si>
  <si>
    <t>EE-A252431</t>
  </si>
  <si>
    <t>9C7001T003</t>
  </si>
  <si>
    <t>EE-A253335</t>
  </si>
  <si>
    <t>9C0480G007</t>
  </si>
  <si>
    <t>EE-A253397</t>
  </si>
  <si>
    <t>9C0064G00D</t>
  </si>
  <si>
    <t>EE-A253216</t>
  </si>
  <si>
    <t>14CX000130</t>
  </si>
  <si>
    <t>EE-A253417</t>
  </si>
  <si>
    <t>9D5016G00R</t>
  </si>
  <si>
    <t>協助Sun加簽</t>
    <phoneticPr fontId="1" type="noConversion"/>
  </si>
  <si>
    <t>新竹泰詠</t>
    <phoneticPr fontId="1" type="noConversion"/>
  </si>
  <si>
    <t>AXE-SBC-RK3588-A12-CI</t>
    <phoneticPr fontId="1" type="noConversion"/>
  </si>
  <si>
    <t>AXE-SBC-RK3588-A12</t>
    <phoneticPr fontId="1" type="noConversion"/>
  </si>
  <si>
    <t>EE-A253416</t>
  </si>
  <si>
    <t>9D5016G00Q</t>
  </si>
  <si>
    <t>EE-A253463</t>
  </si>
  <si>
    <t>1255X00125</t>
  </si>
  <si>
    <t>EE-A253440</t>
  </si>
  <si>
    <t>9689Y00132</t>
  </si>
  <si>
    <t>EE-A253446</t>
  </si>
  <si>
    <t>9689Y00131</t>
  </si>
  <si>
    <t>EE-A253428</t>
  </si>
  <si>
    <t>9689Y00130</t>
  </si>
  <si>
    <t>EE-A253414</t>
  </si>
  <si>
    <t>170X001206</t>
  </si>
  <si>
    <t>補 11/07數量 協助Sun加簽</t>
    <phoneticPr fontId="1" type="noConversion"/>
  </si>
  <si>
    <t>EE-A253413</t>
  </si>
  <si>
    <t>170X001205</t>
  </si>
  <si>
    <t>S、M、P、L</t>
    <phoneticPr fontId="1" type="noConversion"/>
  </si>
  <si>
    <t>20、21、22</t>
    <phoneticPr fontId="1" type="noConversion"/>
  </si>
  <si>
    <t>TS、TH、TH1</t>
    <phoneticPr fontId="1" type="noConversion"/>
  </si>
  <si>
    <t>新料件審核(J)</t>
    <phoneticPr fontId="1" type="noConversion"/>
  </si>
  <si>
    <t>新料件承認(A)</t>
    <phoneticPr fontId="1" type="noConversion"/>
  </si>
  <si>
    <t>Assign</t>
  </si>
  <si>
    <t>AP-RC9686Y00453</t>
    <phoneticPr fontId="1" type="noConversion"/>
  </si>
  <si>
    <t>AP料號開啟AI/AS倉別</t>
    <phoneticPr fontId="1" type="noConversion"/>
  </si>
  <si>
    <t>Assign到AI倉</t>
    <phoneticPr fontId="1" type="noConversion"/>
  </si>
  <si>
    <t>AP-MT9687Y00043</t>
    <phoneticPr fontId="1" type="noConversion"/>
  </si>
  <si>
    <t>AP-RC9686Y00452</t>
    <phoneticPr fontId="1" type="noConversion"/>
  </si>
  <si>
    <r>
      <t xml:space="preserve">PM:Violet_Lai賴彥蓉
</t>
    </r>
    <r>
      <rPr>
        <sz val="12"/>
        <color rgb="FFFF0000"/>
        <rFont val="新細明體"/>
        <family val="1"/>
        <charset val="136"/>
        <scheme val="minor"/>
      </rPr>
      <t>★ 狀態、生命週期由IT修改</t>
    </r>
    <phoneticPr fontId="1" type="noConversion"/>
  </si>
  <si>
    <t>AP-SS9C0002T00B</t>
    <phoneticPr fontId="1" type="noConversion"/>
  </si>
  <si>
    <t xml:space="preserve">	新產品開發及相關流程介紹</t>
    <phoneticPr fontId="1" type="noConversion"/>
  </si>
  <si>
    <t>線上課程</t>
    <phoneticPr fontId="1" type="noConversion"/>
  </si>
  <si>
    <t>S、M</t>
    <phoneticPr fontId="1" type="noConversion"/>
  </si>
  <si>
    <t>BOXER-6619-TWL</t>
    <phoneticPr fontId="1" type="noConversion"/>
  </si>
  <si>
    <t>DVT Report &amp; P4/P5 Schedule Report</t>
    <phoneticPr fontId="1" type="noConversion"/>
  </si>
  <si>
    <t>SE-PLC01</t>
    <phoneticPr fontId="1" type="noConversion"/>
  </si>
  <si>
    <t>EE-A252530</t>
  </si>
  <si>
    <t>149X000367</t>
  </si>
  <si>
    <t>已確認</t>
    <phoneticPr fontId="1" type="noConversion"/>
  </si>
  <si>
    <t>AP-VG9686Y00395</t>
    <phoneticPr fontId="1" type="noConversion"/>
  </si>
  <si>
    <t>1468X00044</t>
    <phoneticPr fontId="1" type="noConversion"/>
  </si>
  <si>
    <t>修改品名審核</t>
  </si>
  <si>
    <t>Phase Out</t>
    <phoneticPr fontId="1" type="noConversion"/>
  </si>
  <si>
    <t>118X000081</t>
    <phoneticPr fontId="1" type="noConversion"/>
  </si>
  <si>
    <t>12333048A1</t>
    <phoneticPr fontId="1" type="noConversion"/>
  </si>
  <si>
    <t>會議記錄</t>
  </si>
  <si>
    <t>EC Weekly Report</t>
    <phoneticPr fontId="1" type="noConversion"/>
  </si>
  <si>
    <t>待處理工作項目</t>
    <phoneticPr fontId="1" type="noConversion"/>
  </si>
  <si>
    <t>Item</t>
    <phoneticPr fontId="1" type="noConversion"/>
  </si>
  <si>
    <t>線材(Cable)</t>
  </si>
  <si>
    <t>電池(Battery)</t>
  </si>
  <si>
    <t>操作手冊、貼紙、軟體</t>
  </si>
  <si>
    <t>包材(Packing)</t>
  </si>
  <si>
    <t>半成品外購Storage系列</t>
  </si>
  <si>
    <t>螺絲(Screw)</t>
  </si>
  <si>
    <t>金屬(Metal)</t>
  </si>
  <si>
    <t>觸控螢幕(Touch Screen)</t>
  </si>
  <si>
    <t>鐵件(Metal)</t>
  </si>
  <si>
    <t>143X000644</t>
    <phoneticPr fontId="1" type="noConversion"/>
  </si>
  <si>
    <t>14S2083600</t>
    <phoneticPr fontId="1" type="noConversion"/>
  </si>
  <si>
    <t>1469X00057</t>
    <phoneticPr fontId="1" type="noConversion"/>
  </si>
  <si>
    <t>EE-A253534</t>
  </si>
  <si>
    <t>VX40-A10-H</t>
  </si>
  <si>
    <t>EE-A253485</t>
  </si>
  <si>
    <t>1907T69702</t>
  </si>
  <si>
    <t>V</t>
    <phoneticPr fontId="1" type="noConversion"/>
  </si>
  <si>
    <t>電阻(Resistor)</t>
  </si>
  <si>
    <t>電容(Capacitor)</t>
  </si>
  <si>
    <t>電感(Inductor、Converter)</t>
  </si>
  <si>
    <t>二極體(Diode)、電晶體類(Transistor)</t>
  </si>
  <si>
    <t>排阻(NTER)</t>
  </si>
  <si>
    <t>插座(Socket)</t>
  </si>
  <si>
    <t>ERP系統設定 類別與途程-製成品</t>
    <phoneticPr fontId="1" type="noConversion"/>
  </si>
  <si>
    <t>17 料階</t>
    <phoneticPr fontId="1" type="noConversion"/>
  </si>
  <si>
    <t>1750 料階</t>
    <phoneticPr fontId="1" type="noConversion"/>
  </si>
  <si>
    <t>20 料階</t>
    <phoneticPr fontId="1" type="noConversion"/>
  </si>
  <si>
    <t>21 料階</t>
    <phoneticPr fontId="1" type="noConversion"/>
  </si>
  <si>
    <t>9C&amp;968C 料階</t>
    <phoneticPr fontId="1" type="noConversion"/>
  </si>
  <si>
    <t>S 料階</t>
    <phoneticPr fontId="1" type="noConversion"/>
  </si>
  <si>
    <t>M 料階</t>
    <phoneticPr fontId="1" type="noConversion"/>
  </si>
  <si>
    <t>TH 料階</t>
    <phoneticPr fontId="1" type="noConversion"/>
  </si>
  <si>
    <t>TS 料階</t>
    <phoneticPr fontId="1" type="noConversion"/>
  </si>
  <si>
    <t>EE-A253209</t>
  </si>
  <si>
    <t>144X000555</t>
  </si>
  <si>
    <t>AP-CP14CX000147</t>
    <phoneticPr fontId="1" type="noConversion"/>
  </si>
  <si>
    <t>總計</t>
    <phoneticPr fontId="1" type="noConversion"/>
  </si>
  <si>
    <t>承認作業</t>
    <phoneticPr fontId="1" type="noConversion"/>
  </si>
  <si>
    <t>電子件</t>
    <phoneticPr fontId="1" type="noConversion"/>
  </si>
  <si>
    <t>機構件</t>
    <phoneticPr fontId="1" type="noConversion"/>
  </si>
  <si>
    <t>Greendata 承認-電子件</t>
  </si>
  <si>
    <t>Greendata 承認-機構件</t>
  </si>
  <si>
    <t>EE-A253214</t>
  </si>
  <si>
    <t>14CX000129</t>
  </si>
  <si>
    <t>EE-A253155</t>
  </si>
  <si>
    <t>TH16666050</t>
  </si>
  <si>
    <t>EE-A243040</t>
  </si>
  <si>
    <t>143X000464</t>
  </si>
  <si>
    <t>EE-A253405</t>
  </si>
  <si>
    <t>EE-A253406</t>
  </si>
  <si>
    <t>1304Q00032</t>
  </si>
  <si>
    <t>EE-A252462</t>
  </si>
  <si>
    <t>1214X00045</t>
  </si>
  <si>
    <t>EE-A252461</t>
  </si>
  <si>
    <t>1305Q00151</t>
  </si>
  <si>
    <t>1907T69703</t>
  </si>
  <si>
    <t>1907T69703</t>
    <phoneticPr fontId="1" type="noConversion"/>
  </si>
  <si>
    <t>1907NAMT02</t>
    <phoneticPr fontId="1" type="noConversion"/>
  </si>
  <si>
    <t>1907T40901</t>
    <phoneticPr fontId="1" type="noConversion"/>
  </si>
  <si>
    <t>底片標籤</t>
    <phoneticPr fontId="1" type="noConversion"/>
  </si>
  <si>
    <t>190、197、14EX、205X</t>
    <phoneticPr fontId="1" type="noConversion"/>
  </si>
  <si>
    <t>TS、TH、L、P、17、1750、18</t>
    <phoneticPr fontId="1" type="noConversion"/>
  </si>
  <si>
    <t>EE-A253486</t>
  </si>
  <si>
    <t>1304Q00033</t>
    <phoneticPr fontId="1" type="noConversion"/>
  </si>
  <si>
    <t>EE-A253566</t>
  </si>
  <si>
    <t>9687Y00046</t>
  </si>
  <si>
    <t>EE-A253567</t>
  </si>
  <si>
    <t>9687Y00047</t>
  </si>
  <si>
    <t>EE-A253568</t>
  </si>
  <si>
    <t>1301Q00080</t>
  </si>
  <si>
    <t>學習</t>
    <phoneticPr fontId="1" type="noConversion"/>
  </si>
  <si>
    <t>新產品開發流程(M)</t>
    <phoneticPr fontId="1" type="noConversion"/>
  </si>
  <si>
    <t>Kick off (P1)</t>
    <phoneticPr fontId="1" type="noConversion"/>
  </si>
  <si>
    <t>新料件-審核</t>
    <phoneticPr fontId="1" type="noConversion"/>
  </si>
  <si>
    <t>新料件-承認</t>
    <phoneticPr fontId="1" type="noConversion"/>
  </si>
  <si>
    <t>新產品開發流程</t>
    <phoneticPr fontId="1" type="noConversion"/>
  </si>
  <si>
    <t>Item/Data</t>
    <phoneticPr fontId="1" type="noConversion"/>
  </si>
  <si>
    <t>11/07-11/13</t>
    <phoneticPr fontId="1" type="noConversion"/>
  </si>
  <si>
    <t>電子件</t>
  </si>
  <si>
    <t>機構件</t>
  </si>
  <si>
    <t>AP料號 Assign</t>
  </si>
  <si>
    <t>10/31-11/06</t>
    <phoneticPr fontId="1" type="noConversion"/>
  </si>
  <si>
    <t>-</t>
    <phoneticPr fontId="1" type="noConversion"/>
  </si>
  <si>
    <t>原物料審核及相關</t>
  </si>
  <si>
    <t>原物料審核及相關</t>
    <phoneticPr fontId="1" type="noConversion"/>
  </si>
  <si>
    <t>Phase Out</t>
  </si>
  <si>
    <t>實作</t>
    <phoneticPr fontId="1" type="noConversion"/>
  </si>
  <si>
    <t>新竹泰詠</t>
  </si>
  <si>
    <t>新竹泰詠</t>
    <phoneticPr fontId="1" type="noConversion"/>
  </si>
  <si>
    <t>DVT Report &amp; P4/P5 Schedule Report</t>
  </si>
  <si>
    <t>DVT Report &amp; P4/P5 Schedule Report</t>
    <phoneticPr fontId="1" type="noConversion"/>
  </si>
  <si>
    <t>新增產品線</t>
  </si>
  <si>
    <t>新增產品線</t>
    <phoneticPr fontId="1" type="noConversion"/>
  </si>
  <si>
    <t>新增產品線 (BXD)</t>
  </si>
  <si>
    <t>新增產品線 (BXD)</t>
    <phoneticPr fontId="1" type="noConversion"/>
  </si>
  <si>
    <t>AP料號 Assign</t>
    <phoneticPr fontId="1" type="noConversion"/>
  </si>
  <si>
    <t>Assign 至 AI</t>
  </si>
  <si>
    <t>Assign 至 AI</t>
    <phoneticPr fontId="1" type="noConversion"/>
  </si>
  <si>
    <t>Phase Out</t>
    <phoneticPr fontId="1" type="noConversion"/>
  </si>
  <si>
    <t>承認作業</t>
  </si>
  <si>
    <t>新料件-承認</t>
  </si>
  <si>
    <t>新產品開發流程</t>
  </si>
  <si>
    <t>Routing Cost</t>
    <phoneticPr fontId="1" type="noConversion"/>
  </si>
  <si>
    <t>板卡 (AI)</t>
    <phoneticPr fontId="1" type="noConversion"/>
  </si>
  <si>
    <t>Routing Cost</t>
    <phoneticPr fontId="1" type="noConversion"/>
  </si>
  <si>
    <t>板卡 (AI)</t>
    <phoneticPr fontId="1" type="noConversion"/>
  </si>
  <si>
    <t>EVT Report &amp; P3 Schedule Report</t>
    <phoneticPr fontId="1" type="noConversion"/>
  </si>
  <si>
    <t>EVT Report &amp; P3 Schedule Report</t>
    <phoneticPr fontId="1" type="noConversion"/>
  </si>
  <si>
    <t>代工代料 SOP (新竹/蘇州 泰詠)</t>
    <phoneticPr fontId="1" type="noConversion"/>
  </si>
  <si>
    <t>EE-A253564</t>
  </si>
  <si>
    <t>9C0032G002</t>
  </si>
  <si>
    <t>EE-A253569</t>
  </si>
  <si>
    <t>9686Y00457</t>
  </si>
  <si>
    <t>EE-A253565</t>
  </si>
  <si>
    <t>16520X0011</t>
  </si>
  <si>
    <t>AP-CB170X001234</t>
    <phoneticPr fontId="1" type="noConversion"/>
  </si>
  <si>
    <t>AP-OT968MY00134</t>
    <phoneticPr fontId="1" type="noConversion"/>
  </si>
  <si>
    <t>AP-OT9686Y00454</t>
    <phoneticPr fontId="1" type="noConversion"/>
  </si>
  <si>
    <t>AP-OT9686Y00456</t>
    <phoneticPr fontId="1" type="noConversion"/>
  </si>
  <si>
    <t>Assign到AS倉</t>
    <phoneticPr fontId="1" type="noConversion"/>
  </si>
  <si>
    <t>Assign 至 AS</t>
    <phoneticPr fontId="1" type="noConversion"/>
  </si>
  <si>
    <t>9697229013-D</t>
    <phoneticPr fontId="1" type="noConversion"/>
  </si>
  <si>
    <t>9697229013-S</t>
    <phoneticPr fontId="1" type="noConversion"/>
  </si>
  <si>
    <t>Assign到AS倉</t>
    <phoneticPr fontId="1" type="noConversion"/>
  </si>
  <si>
    <t>上傳BIOS到官網</t>
    <phoneticPr fontId="1" type="noConversion"/>
  </si>
  <si>
    <t>-</t>
    <phoneticPr fontId="1" type="noConversion"/>
  </si>
  <si>
    <t>BIOS上傳到官網</t>
    <phoneticPr fontId="1" type="noConversion"/>
  </si>
  <si>
    <t>BIOS上傳到官網</t>
    <phoneticPr fontId="1" type="noConversion"/>
  </si>
  <si>
    <t>KT-5DP</t>
    <phoneticPr fontId="1" type="noConversion"/>
  </si>
  <si>
    <t>EE-A253544</t>
  </si>
  <si>
    <t>TH2UPSL030</t>
  </si>
  <si>
    <t>週報格式更新</t>
    <phoneticPr fontId="1" type="noConversion"/>
  </si>
  <si>
    <t>EE-A243578</t>
  </si>
  <si>
    <t>149X000301</t>
  </si>
  <si>
    <t>EE-A252010</t>
  </si>
  <si>
    <t>1655X00102</t>
  </si>
  <si>
    <t>EE-A252011</t>
  </si>
  <si>
    <t>1655X00101</t>
  </si>
  <si>
    <t>EE-A252565</t>
  </si>
  <si>
    <t>143X000596</t>
  </si>
  <si>
    <t>EE-A253554</t>
  </si>
  <si>
    <t>1211X00065</t>
  </si>
  <si>
    <t>190、197、14EX、205X、968、9C/968C、9D/968D、PER小卡、延伸料號</t>
    <phoneticPr fontId="1" type="noConversion"/>
  </si>
  <si>
    <t>968、9C/968C、9D/968D、PER小卡、延伸料號</t>
    <phoneticPr fontId="1" type="noConversion"/>
  </si>
  <si>
    <t>承認審核重點 SOP更新</t>
    <phoneticPr fontId="1" type="noConversion"/>
  </si>
  <si>
    <t>9D4016G010</t>
    <phoneticPr fontId="1" type="noConversion"/>
  </si>
  <si>
    <t>ACI Assign</t>
    <phoneticPr fontId="1" type="noConversion"/>
  </si>
  <si>
    <t>Assign 至AC</t>
    <phoneticPr fontId="1" type="noConversion"/>
  </si>
  <si>
    <t>Assign到AC倉</t>
    <phoneticPr fontId="1" type="noConversion"/>
  </si>
  <si>
    <t>Assign 至 AC</t>
    <phoneticPr fontId="1" type="noConversion"/>
  </si>
  <si>
    <t>EE-A252465</t>
  </si>
  <si>
    <t>1214X00046</t>
  </si>
  <si>
    <t>Control Code 修改</t>
    <phoneticPr fontId="1" type="noConversion"/>
  </si>
  <si>
    <t>IMBM-Q170A-A12-210</t>
    <phoneticPr fontId="1" type="noConversion"/>
  </si>
  <si>
    <t>14EX002650</t>
  </si>
  <si>
    <t>改 類別</t>
  </si>
  <si>
    <t>96971X1600-S</t>
  </si>
  <si>
    <t>改 類別+途程設定</t>
  </si>
  <si>
    <t>96971X1600-D</t>
  </si>
  <si>
    <t>AP-OT9686Y00404</t>
    <phoneticPr fontId="1" type="noConversion"/>
  </si>
  <si>
    <t>NOB-SDAN-SBC25-A10-J001</t>
    <phoneticPr fontId="1" type="noConversion"/>
  </si>
  <si>
    <t>國際條碼：4719622374210</t>
    <phoneticPr fontId="1" type="noConversion"/>
  </si>
  <si>
    <t>改 類別+國際條碼+途程設定+RC</t>
  </si>
  <si>
    <t>與PM確認不用上傳官網
PM：JohnLiu 劉崇宏</t>
    <phoneticPr fontId="1" type="noConversion"/>
  </si>
  <si>
    <t>審核+上傳</t>
    <phoneticPr fontId="1" type="noConversion"/>
  </si>
  <si>
    <t>審核</t>
    <phoneticPr fontId="1" type="noConversion"/>
  </si>
  <si>
    <t>145X000119</t>
    <phoneticPr fontId="1" type="noConversion"/>
  </si>
  <si>
    <t>14EX/BIOS</t>
    <phoneticPr fontId="1" type="noConversion"/>
  </si>
  <si>
    <t>審核-電子件</t>
  </si>
  <si>
    <t>審核-14EX/BIOS</t>
  </si>
  <si>
    <t>填寫+Routing Cost</t>
    <phoneticPr fontId="1" type="noConversion"/>
  </si>
  <si>
    <t>半成品 ERP</t>
  </si>
  <si>
    <t>製成品 ERP</t>
  </si>
  <si>
    <t>半成品 ERP</t>
    <phoneticPr fontId="1" type="noConversion"/>
  </si>
  <si>
    <t>製成品 ERP</t>
    <phoneticPr fontId="1" type="noConversion"/>
  </si>
  <si>
    <t>EE-A252428</t>
  </si>
  <si>
    <t>1211X00296</t>
  </si>
  <si>
    <t>AP-VG9686Y00458</t>
    <phoneticPr fontId="1" type="noConversion"/>
  </si>
  <si>
    <t>1468X00073</t>
    <phoneticPr fontId="1" type="noConversion"/>
  </si>
  <si>
    <t>UP</t>
    <phoneticPr fontId="1" type="noConversion"/>
  </si>
  <si>
    <t>項次</t>
    <phoneticPr fontId="1" type="noConversion"/>
  </si>
  <si>
    <t>完成</t>
    <phoneticPr fontId="1" type="noConversion"/>
  </si>
  <si>
    <t>項目</t>
    <phoneticPr fontId="1" type="noConversion"/>
  </si>
  <si>
    <t>預計開始</t>
    <phoneticPr fontId="1" type="noConversion"/>
  </si>
  <si>
    <t>預計完成</t>
    <phoneticPr fontId="1" type="noConversion"/>
  </si>
  <si>
    <t>實際開始</t>
    <phoneticPr fontId="1" type="noConversion"/>
  </si>
  <si>
    <t>實際完成</t>
    <phoneticPr fontId="1" type="noConversion"/>
  </si>
  <si>
    <t>ERP系統設定 類別與途程-製成品</t>
  </si>
  <si>
    <t>代工代料 SOP (新竹/蘇州 泰詠)</t>
  </si>
  <si>
    <t>EPIC-ADN9-A11-CS-C0001</t>
    <phoneticPr fontId="1" type="noConversion"/>
  </si>
  <si>
    <t>EE-A243557</t>
  </si>
  <si>
    <t>1252X00015</t>
  </si>
  <si>
    <t>EE-A253575</t>
  </si>
  <si>
    <t>1251X00029</t>
  </si>
  <si>
    <t>EE-A243556</t>
  </si>
  <si>
    <t>1214X00028</t>
  </si>
  <si>
    <t>EE-A253576</t>
  </si>
  <si>
    <t>1211X00336</t>
  </si>
  <si>
    <t>AP-CB170X001230</t>
    <phoneticPr fontId="1" type="noConversion"/>
  </si>
  <si>
    <t>EPIC-BT07W2-A13-CL-N0003</t>
    <phoneticPr fontId="1" type="noConversion"/>
  </si>
  <si>
    <t>研揚聲明書</t>
  </si>
  <si>
    <t>REACH</t>
    <phoneticPr fontId="1" type="noConversion"/>
  </si>
  <si>
    <t>EE-A253065</t>
  </si>
  <si>
    <t>149X000394</t>
  </si>
  <si>
    <t>1304Q00033</t>
  </si>
  <si>
    <t>BOXER-8655AI-JP600N-A1-1010</t>
    <phoneticPr fontId="1" type="noConversion"/>
  </si>
  <si>
    <t>NANOCOM-EHL-A11-CS-C0001</t>
    <phoneticPr fontId="1" type="noConversion"/>
  </si>
  <si>
    <t>EE-A252304</t>
  </si>
  <si>
    <t>1251X00021</t>
  </si>
  <si>
    <t>EE-A253584</t>
  </si>
  <si>
    <t>1468X00073</t>
  </si>
  <si>
    <t>EE-A253581</t>
  </si>
  <si>
    <t>143X000671</t>
  </si>
  <si>
    <t>EE-A253585</t>
  </si>
  <si>
    <t>1301Q00081</t>
  </si>
  <si>
    <t>EE-A252171</t>
  </si>
  <si>
    <t>149X000360</t>
  </si>
  <si>
    <t>EE-A253582</t>
  </si>
  <si>
    <t>145X000119</t>
  </si>
  <si>
    <t>EE-A253025</t>
  </si>
  <si>
    <t>149X000392</t>
  </si>
  <si>
    <t>EE-A252172</t>
  </si>
  <si>
    <t>16528X0081</t>
  </si>
  <si>
    <t>UP-GWS01-1432-R100TK-A11</t>
    <phoneticPr fontId="1" type="noConversion"/>
  </si>
  <si>
    <t>Control Code</t>
    <phoneticPr fontId="1" type="noConversion"/>
  </si>
  <si>
    <t>UP</t>
    <phoneticPr fontId="1" type="noConversion"/>
  </si>
  <si>
    <t>製成品</t>
    <phoneticPr fontId="1" type="noConversion"/>
  </si>
  <si>
    <t>16535X0059</t>
    <phoneticPr fontId="1" type="noConversion"/>
  </si>
  <si>
    <t>CE&amp;Layout</t>
    <phoneticPr fontId="1" type="noConversion"/>
  </si>
  <si>
    <t>規格確認&amp;CIS資料建置</t>
    <phoneticPr fontId="1" type="noConversion"/>
  </si>
  <si>
    <t>16535X0082</t>
    <phoneticPr fontId="1" type="noConversion"/>
  </si>
  <si>
    <t>9697044B00-S</t>
    <phoneticPr fontId="1" type="noConversion"/>
  </si>
  <si>
    <t>9697044B00-D</t>
    <phoneticPr fontId="1" type="noConversion"/>
  </si>
  <si>
    <t>EE-A253589</t>
  </si>
  <si>
    <t>1315Q00262</t>
  </si>
  <si>
    <t>EE-A252441</t>
  </si>
  <si>
    <t>1654AX0029</t>
  </si>
  <si>
    <t>EE-A252881</t>
  </si>
  <si>
    <t>149X000386</t>
  </si>
  <si>
    <t>EE-A253070</t>
  </si>
  <si>
    <t>143X000637</t>
  </si>
  <si>
    <t>EE-A253071</t>
  </si>
  <si>
    <t>143X000636</t>
  </si>
  <si>
    <t>EE-A253108</t>
  </si>
  <si>
    <t>143X000645</t>
  </si>
  <si>
    <t>211X000462</t>
    <phoneticPr fontId="1" type="noConversion"/>
  </si>
  <si>
    <t>IPC</t>
    <phoneticPr fontId="1" type="noConversion"/>
  </si>
  <si>
    <t>211X000463</t>
    <phoneticPr fontId="1" type="noConversion"/>
  </si>
  <si>
    <t>211X000464</t>
  </si>
  <si>
    <t>211X000465</t>
  </si>
  <si>
    <t>審核-機構件</t>
  </si>
  <si>
    <t>149X000413</t>
    <phoneticPr fontId="1" type="noConversion"/>
  </si>
  <si>
    <t>9697T70901-S</t>
  </si>
  <si>
    <t>改 類別+途程設定+RC</t>
  </si>
  <si>
    <t>9697T70901-D</t>
  </si>
  <si>
    <t>UP-ADLN97-A10-0864</t>
    <phoneticPr fontId="1" type="noConversion"/>
  </si>
  <si>
    <t>M</t>
  </si>
  <si>
    <t>P</t>
  </si>
  <si>
    <t>L</t>
  </si>
  <si>
    <t>TS</t>
  </si>
  <si>
    <t>TH</t>
  </si>
  <si>
    <t>TH1</t>
  </si>
  <si>
    <t>轉換器類(Converter)</t>
  </si>
  <si>
    <t>積體電路(IC)</t>
  </si>
  <si>
    <t>開關(Switch)</t>
  </si>
  <si>
    <t>可變電阻(Variable Resistor)</t>
  </si>
  <si>
    <t>印刷電路板(PCB)</t>
  </si>
  <si>
    <t>銘版類(Name Plate)</t>
  </si>
  <si>
    <t>生產類物料</t>
  </si>
  <si>
    <t>機構非金屬類(Plastic&amp;Other)</t>
  </si>
  <si>
    <t>液晶顯示器LCD</t>
  </si>
  <si>
    <t>冷卻用機構Cooler</t>
  </si>
  <si>
    <t>半成品</t>
  </si>
  <si>
    <t xml:space="preserve">S </t>
  </si>
  <si>
    <t>已完成數量</t>
    <phoneticPr fontId="1" type="noConversion"/>
  </si>
  <si>
    <t>未完成數量</t>
    <phoneticPr fontId="1" type="noConversion"/>
  </si>
  <si>
    <t>總數量</t>
    <phoneticPr fontId="1" type="noConversion"/>
  </si>
  <si>
    <t>EE-A252773</t>
  </si>
  <si>
    <t>1302Q00020</t>
  </si>
  <si>
    <t>EE-A252698</t>
  </si>
  <si>
    <t>143X000625</t>
  </si>
  <si>
    <t>完成率</t>
    <phoneticPr fontId="1" type="noConversion"/>
  </si>
  <si>
    <t>未完成率</t>
    <phoneticPr fontId="1" type="noConversion"/>
  </si>
  <si>
    <t>與RD(蘇韋帆_DSD) 確認，預計2026/1月底完成承認</t>
    <phoneticPr fontId="1" type="noConversion"/>
  </si>
  <si>
    <t>BOXER-6845-BTL</t>
    <phoneticPr fontId="1" type="noConversion"/>
  </si>
  <si>
    <t>HPC-ARHm</t>
    <phoneticPr fontId="1" type="noConversion"/>
  </si>
  <si>
    <t>16549X0145</t>
    <phoneticPr fontId="1" type="noConversion"/>
  </si>
  <si>
    <t>(IPC專不建議使用)的料不能申請CIS</t>
    <phoneticPr fontId="1" type="noConversion"/>
  </si>
  <si>
    <t>退件</t>
    <phoneticPr fontId="1" type="noConversion"/>
  </si>
  <si>
    <t>16535X0082</t>
    <phoneticPr fontId="1" type="noConversion"/>
  </si>
  <si>
    <t>16535X0059</t>
    <phoneticPr fontId="1" type="noConversion"/>
  </si>
  <si>
    <t>16530X0112</t>
    <phoneticPr fontId="1" type="noConversion"/>
  </si>
  <si>
    <t>簽核</t>
    <phoneticPr fontId="1" type="noConversion"/>
  </si>
  <si>
    <t>14EX002652</t>
    <phoneticPr fontId="1" type="noConversion"/>
  </si>
  <si>
    <t>審核+上傳+RC</t>
    <phoneticPr fontId="1" type="noConversion"/>
  </si>
  <si>
    <t>不用上傳官網</t>
    <phoneticPr fontId="1" type="noConversion"/>
  </si>
  <si>
    <t>9697T71101-D</t>
    <phoneticPr fontId="1" type="noConversion"/>
  </si>
  <si>
    <t>9697T71301-D</t>
  </si>
  <si>
    <t>9697ADP614-D-APL</t>
    <phoneticPr fontId="1" type="noConversion"/>
  </si>
  <si>
    <t>9697ADP614-S-APL</t>
    <phoneticPr fontId="1" type="noConversion"/>
  </si>
  <si>
    <t>147X000037</t>
    <phoneticPr fontId="1" type="noConversion"/>
  </si>
  <si>
    <t>IPC</t>
    <phoneticPr fontId="1" type="noConversion"/>
  </si>
  <si>
    <t>149X000414</t>
    <phoneticPr fontId="1" type="noConversion"/>
  </si>
  <si>
    <t>141X000060</t>
    <phoneticPr fontId="1" type="noConversion"/>
  </si>
  <si>
    <t>GENE-EHL7</t>
    <phoneticPr fontId="1" type="noConversion"/>
  </si>
  <si>
    <t>上傳 Driver</t>
    <phoneticPr fontId="1" type="noConversion"/>
  </si>
  <si>
    <t>Driver上傳</t>
    <phoneticPr fontId="1" type="noConversion"/>
  </si>
  <si>
    <t>學習</t>
    <phoneticPr fontId="1" type="noConversion"/>
  </si>
  <si>
    <t>上傳Driver到官網</t>
    <phoneticPr fontId="1" type="noConversion"/>
  </si>
  <si>
    <t>-</t>
    <phoneticPr fontId="1" type="noConversion"/>
  </si>
  <si>
    <t>新增製造商</t>
    <phoneticPr fontId="1" type="noConversion"/>
  </si>
  <si>
    <t>上傳Driver</t>
    <phoneticPr fontId="1" type="noConversion"/>
  </si>
  <si>
    <t>實作</t>
    <phoneticPr fontId="1" type="noConversion"/>
  </si>
  <si>
    <t>PVT Report &amp; P3/P4/P5 Schedule Report</t>
    <phoneticPr fontId="1" type="noConversion"/>
  </si>
  <si>
    <t>141X000061</t>
    <phoneticPr fontId="1" type="noConversion"/>
  </si>
  <si>
    <t>144X000572</t>
    <phoneticPr fontId="1" type="noConversion"/>
  </si>
  <si>
    <t>145X000120</t>
    <phoneticPr fontId="1" type="noConversion"/>
  </si>
  <si>
    <t>UP</t>
    <phoneticPr fontId="1" type="noConversion"/>
  </si>
  <si>
    <t>9697BIRD02-D-BRD</t>
    <phoneticPr fontId="1" type="noConversion"/>
  </si>
  <si>
    <t>9687Y00045</t>
    <phoneticPr fontId="1" type="noConversion"/>
  </si>
  <si>
    <t>17594W0007</t>
    <phoneticPr fontId="1" type="noConversion"/>
  </si>
  <si>
    <t>NOP-BORD-HMI-A03-0001</t>
    <phoneticPr fontId="1" type="noConversion"/>
  </si>
  <si>
    <t>1463X00005</t>
    <phoneticPr fontId="1" type="noConversion"/>
  </si>
  <si>
    <t>修改品名審核</t>
    <phoneticPr fontId="1" type="noConversion"/>
  </si>
  <si>
    <t>149X000412</t>
    <phoneticPr fontId="1" type="noConversion"/>
  </si>
  <si>
    <t>14EX002664</t>
    <phoneticPr fontId="1" type="noConversion"/>
  </si>
  <si>
    <t>已確認該版本為測試版本，不需要上傳官網</t>
    <phoneticPr fontId="1" type="noConversion"/>
  </si>
  <si>
    <t>14EX002662</t>
    <phoneticPr fontId="1" type="noConversion"/>
  </si>
  <si>
    <t>14EX002661</t>
    <phoneticPr fontId="1" type="noConversion"/>
  </si>
  <si>
    <t>審核-14EX</t>
    <phoneticPr fontId="1" type="noConversion"/>
  </si>
  <si>
    <t>Assign</t>
    <phoneticPr fontId="1" type="noConversion"/>
  </si>
  <si>
    <t>國際條碼：4719622374371</t>
    <phoneticPr fontId="1" type="noConversion"/>
  </si>
  <si>
    <t>PICO-ADN4-A10-CS-N0002</t>
    <phoneticPr fontId="1" type="noConversion"/>
  </si>
  <si>
    <t>PICO-ADN4-A10-CS-N0003</t>
    <phoneticPr fontId="1" type="noConversion"/>
  </si>
  <si>
    <t>RoHS承認書申請</t>
    <phoneticPr fontId="1" type="noConversion"/>
  </si>
  <si>
    <t>REACH承認書申請</t>
    <phoneticPr fontId="1" type="noConversion"/>
  </si>
  <si>
    <t>UPX-EDGE-MTL125H-A10-3200</t>
    <phoneticPr fontId="1" type="noConversion"/>
  </si>
  <si>
    <t>重新申請國際條碼：	4719622374388</t>
    <phoneticPr fontId="1" type="noConversion"/>
  </si>
  <si>
    <t>EE-A252001</t>
  </si>
  <si>
    <t>1231X00089</t>
  </si>
  <si>
    <t>EE-A253593</t>
  </si>
  <si>
    <t>149X000413</t>
  </si>
  <si>
    <t>例外</t>
    <phoneticPr fontId="1" type="noConversion"/>
  </si>
  <si>
    <t>修改品名</t>
  </si>
  <si>
    <t>修改品名</t>
    <phoneticPr fontId="1" type="noConversion"/>
  </si>
  <si>
    <t>修改品名</t>
    <phoneticPr fontId="1" type="noConversion"/>
  </si>
  <si>
    <t>Assign 至 AS</t>
  </si>
  <si>
    <t>Assign 至AC</t>
  </si>
  <si>
    <t>Control Code</t>
  </si>
  <si>
    <t>製成品</t>
  </si>
  <si>
    <t>PVT Report &amp; P3/P4/P5 Schedule Report</t>
  </si>
  <si>
    <t>原物料審核及相關</t>
    <phoneticPr fontId="1" type="noConversion"/>
  </si>
  <si>
    <t>類別+途程+Routing Cost</t>
    <phoneticPr fontId="1" type="noConversion"/>
  </si>
  <si>
    <t>ACI Assign</t>
    <phoneticPr fontId="1" type="noConversion"/>
  </si>
  <si>
    <t>10/31-11/06</t>
    <phoneticPr fontId="1" type="noConversion"/>
  </si>
  <si>
    <t>11/07-11/13</t>
    <phoneticPr fontId="1" type="noConversion"/>
  </si>
  <si>
    <t>11/14-11/20</t>
    <phoneticPr fontId="1" type="noConversion"/>
  </si>
  <si>
    <t>-</t>
    <phoneticPr fontId="1" type="noConversion"/>
  </si>
  <si>
    <t>Item/Data</t>
    <phoneticPr fontId="1" type="noConversion"/>
  </si>
  <si>
    <t>Item</t>
    <phoneticPr fontId="1" type="noConversion"/>
  </si>
  <si>
    <t>14EX
BIOS/Driver</t>
    <phoneticPr fontId="1" type="noConversion"/>
  </si>
  <si>
    <t>備註</t>
    <phoneticPr fontId="1" type="noConversion"/>
  </si>
  <si>
    <t>EVT Report &amp; P3 Schedule Report</t>
    <phoneticPr fontId="1" type="noConversion"/>
  </si>
  <si>
    <t>待處理工作項目</t>
    <phoneticPr fontId="1" type="noConversion"/>
  </si>
  <si>
    <t>v</t>
    <phoneticPr fontId="1" type="noConversion"/>
  </si>
  <si>
    <t>RS-BOXER-8654AI-KIT-JP000-A1-E001</t>
    <phoneticPr fontId="1" type="noConversion"/>
  </si>
  <si>
    <t>1300Q00024</t>
    <phoneticPr fontId="1" type="noConversion"/>
  </si>
  <si>
    <t>改 類別+國際條碼</t>
    <phoneticPr fontId="1" type="noConversion"/>
  </si>
  <si>
    <t>RS料號不做途程+RC</t>
    <phoneticPr fontId="1" type="noConversion"/>
  </si>
  <si>
    <t>142X000187</t>
    <phoneticPr fontId="1" type="noConversion"/>
  </si>
  <si>
    <t>149X000415</t>
    <phoneticPr fontId="1" type="noConversion"/>
  </si>
  <si>
    <t>9697S60A01-S</t>
    <phoneticPr fontId="1" type="noConversion"/>
  </si>
  <si>
    <t>9697S60A01-D</t>
    <phoneticPr fontId="1" type="noConversion"/>
  </si>
  <si>
    <t>9697S60B01-S</t>
    <phoneticPr fontId="1" type="noConversion"/>
  </si>
  <si>
    <t>9697S60B01-D</t>
    <phoneticPr fontId="1" type="noConversion"/>
  </si>
  <si>
    <t>改 類別+途程設定</t>
    <phoneticPr fontId="1" type="noConversion"/>
  </si>
  <si>
    <t>1905TGH701</t>
    <phoneticPr fontId="1" type="noConversion"/>
  </si>
  <si>
    <t>TH1ADN5010</t>
    <phoneticPr fontId="1" type="noConversion"/>
  </si>
  <si>
    <t>1231X00156</t>
    <phoneticPr fontId="1" type="noConversion"/>
  </si>
  <si>
    <t>14EX001663</t>
    <phoneticPr fontId="1" type="noConversion"/>
  </si>
  <si>
    <t>AXE-SBC-RK3588-A12-CIS</t>
    <phoneticPr fontId="1" type="noConversion"/>
  </si>
  <si>
    <t>20LX001020</t>
    <phoneticPr fontId="1" type="noConversion"/>
  </si>
  <si>
    <t>審核-機構件</t>
    <phoneticPr fontId="1" type="noConversion"/>
  </si>
  <si>
    <t>MIX-ALND1-A10-N97</t>
    <phoneticPr fontId="1" type="noConversion"/>
  </si>
  <si>
    <t>EE-A252463</t>
  </si>
  <si>
    <t>149X000365</t>
  </si>
  <si>
    <t>16549X0209</t>
    <phoneticPr fontId="1" type="noConversion"/>
  </si>
  <si>
    <t>NANOCOM-ADN-A12-CS-C0001</t>
    <phoneticPr fontId="1" type="noConversion"/>
  </si>
  <si>
    <t>NANOCOM-MTU-A10-CS-C0001</t>
    <phoneticPr fontId="1" type="noConversion"/>
  </si>
  <si>
    <t>Assign到AC倉</t>
  </si>
  <si>
    <t>EE-A242879</t>
  </si>
  <si>
    <t>143X000456</t>
  </si>
  <si>
    <t>與RD(黃家鵬 JordanHuang)確認，預計2025/12月底完成承認</t>
    <phoneticPr fontId="1" type="noConversion"/>
  </si>
  <si>
    <t>EE-A242884</t>
  </si>
  <si>
    <t>143X000455</t>
  </si>
  <si>
    <t>EE-A242882</t>
  </si>
  <si>
    <t>143X000454</t>
  </si>
  <si>
    <t>EE-A242881</t>
  </si>
  <si>
    <t>143X000453</t>
  </si>
  <si>
    <t>EE-A243405</t>
  </si>
  <si>
    <t>EE-A252695</t>
  </si>
  <si>
    <t>143X000618</t>
  </si>
  <si>
    <t>RS-ADD-ALN-A10-N305</t>
    <phoneticPr fontId="1" type="noConversion"/>
  </si>
  <si>
    <t>RS料號</t>
    <phoneticPr fontId="1" type="noConversion"/>
  </si>
  <si>
    <t>9697UVTW07-S</t>
  </si>
  <si>
    <t>9697UVTW07-D</t>
  </si>
  <si>
    <t>AP-OT9686Y00455</t>
    <phoneticPr fontId="1" type="noConversion"/>
  </si>
  <si>
    <t>Assign到AI倉</t>
    <phoneticPr fontId="1" type="noConversion"/>
  </si>
  <si>
    <t>UP-ASL02N100-A10-0864-A11</t>
    <phoneticPr fontId="1" type="noConversion"/>
  </si>
  <si>
    <t>改O</t>
    <phoneticPr fontId="1" type="noConversion"/>
  </si>
  <si>
    <t>改A</t>
    <phoneticPr fontId="1" type="noConversion"/>
  </si>
  <si>
    <t>GENE-BT06-A13-CT-N0001</t>
    <phoneticPr fontId="1" type="noConversion"/>
  </si>
  <si>
    <t>RTC-1020-RH1004-W002</t>
    <phoneticPr fontId="1" type="noConversion"/>
  </si>
  <si>
    <t>製成品 ERP</t>
    <phoneticPr fontId="1" type="noConversion"/>
  </si>
  <si>
    <t>改 類別+途程設定+RC</t>
    <phoneticPr fontId="1" type="noConversion"/>
  </si>
  <si>
    <t>改 類別+途程設定</t>
    <phoneticPr fontId="1" type="noConversion"/>
  </si>
  <si>
    <t>改 類別</t>
    <phoneticPr fontId="1" type="noConversion"/>
  </si>
  <si>
    <t>AP-PS1255X00126</t>
    <phoneticPr fontId="1" type="noConversion"/>
  </si>
  <si>
    <t>與RD(YilinChen陳奕霖)確認，預計2025/12月底完成承認</t>
    <phoneticPr fontId="1" type="noConversion"/>
  </si>
  <si>
    <t>EE-A253353</t>
  </si>
  <si>
    <t>1214X00054</t>
  </si>
  <si>
    <t>EE-A253315</t>
  </si>
  <si>
    <t>1305Q00174</t>
  </si>
  <si>
    <t>EE-A253316</t>
  </si>
  <si>
    <t>1305Q00175</t>
  </si>
  <si>
    <t>143X000475</t>
    <phoneticPr fontId="1" type="noConversion"/>
  </si>
  <si>
    <t>14EX002651</t>
    <phoneticPr fontId="1" type="noConversion"/>
  </si>
  <si>
    <t>149X000304</t>
    <phoneticPr fontId="1" type="noConversion"/>
  </si>
  <si>
    <t>修改品名</t>
    <phoneticPr fontId="1" type="noConversion"/>
  </si>
  <si>
    <t>1750X00021</t>
    <phoneticPr fontId="1" type="noConversion"/>
  </si>
  <si>
    <t>Bob 採購：與RD確認為更新供應商，請協助確認</t>
    <phoneticPr fontId="1" type="noConversion"/>
  </si>
  <si>
    <t>CE：已與RD確認為修改品名規格，請協助確認</t>
    <phoneticPr fontId="1" type="noConversion"/>
  </si>
  <si>
    <t>S400000004</t>
    <phoneticPr fontId="1" type="noConversion"/>
  </si>
  <si>
    <t>S400000010</t>
    <phoneticPr fontId="1" type="noConversion"/>
  </si>
  <si>
    <t>S600000087</t>
    <phoneticPr fontId="1" type="noConversion"/>
  </si>
  <si>
    <t>請CE&amp;Layout協助確認</t>
    <phoneticPr fontId="1" type="noConversion"/>
  </si>
  <si>
    <t>SBCD</t>
    <phoneticPr fontId="1" type="noConversion"/>
  </si>
  <si>
    <t>IPC</t>
    <phoneticPr fontId="1" type="noConversion"/>
  </si>
  <si>
    <t>EE-A253279</t>
  </si>
  <si>
    <t>1214X00053</t>
  </si>
  <si>
    <t>學習</t>
    <phoneticPr fontId="1" type="noConversion"/>
  </si>
  <si>
    <t>其他</t>
    <phoneticPr fontId="1" type="noConversion"/>
  </si>
  <si>
    <t>ACI撞號</t>
    <phoneticPr fontId="1" type="noConversion"/>
  </si>
  <si>
    <t>新產品開發流程</t>
    <phoneticPr fontId="1" type="noConversion"/>
  </si>
  <si>
    <t>修改零件審核</t>
    <phoneticPr fontId="1" type="noConversion"/>
  </si>
  <si>
    <t>Maple</t>
    <phoneticPr fontId="1" type="noConversion"/>
  </si>
  <si>
    <t>Jessica</t>
    <phoneticPr fontId="1" type="noConversion"/>
  </si>
  <si>
    <t>16528X0116</t>
    <phoneticPr fontId="1" type="noConversion"/>
  </si>
  <si>
    <t>9697UIOT01-D</t>
    <phoneticPr fontId="1" type="noConversion"/>
  </si>
  <si>
    <t>-S/-D需同時送件於工程中心，系統無-S，請確認</t>
    <phoneticPr fontId="1" type="noConversion"/>
  </si>
  <si>
    <t>已改為Active</t>
    <phoneticPr fontId="1" type="noConversion"/>
  </si>
  <si>
    <t>Active</t>
  </si>
  <si>
    <t>9697ARLS16-S</t>
  </si>
  <si>
    <t>9697ARLS16-D</t>
  </si>
  <si>
    <t>9697ARLS17-S</t>
  </si>
  <si>
    <t>9697ARLS17-D</t>
  </si>
  <si>
    <t>96970F2P60-S</t>
  </si>
  <si>
    <t>96970F2P60-D </t>
  </si>
  <si>
    <t>EE-A253632</t>
  </si>
  <si>
    <t>16528X0116</t>
  </si>
  <si>
    <t>SAP0000001196</t>
    <phoneticPr fontId="1" type="noConversion"/>
  </si>
  <si>
    <t>Driver 審核</t>
    <phoneticPr fontId="1" type="noConversion"/>
  </si>
  <si>
    <t>不用上傳</t>
    <phoneticPr fontId="1" type="noConversion"/>
  </si>
  <si>
    <t>SAP0000001229</t>
    <phoneticPr fontId="1" type="noConversion"/>
  </si>
  <si>
    <t>SAP0000001278</t>
    <phoneticPr fontId="1" type="noConversion"/>
  </si>
  <si>
    <t>SAP0000001206</t>
    <phoneticPr fontId="1" type="noConversion"/>
  </si>
  <si>
    <t>SAP0000001254</t>
    <phoneticPr fontId="1" type="noConversion"/>
  </si>
  <si>
    <t>SAP0000001282</t>
    <phoneticPr fontId="1" type="noConversion"/>
  </si>
  <si>
    <t>Sun上傳Driver</t>
    <phoneticPr fontId="1" type="noConversion"/>
  </si>
  <si>
    <t>14EX002653</t>
    <phoneticPr fontId="1" type="noConversion"/>
  </si>
  <si>
    <t>已與RD確認，不用上傳官網
RD：FengChou周峰旭</t>
    <phoneticPr fontId="1" type="noConversion"/>
  </si>
  <si>
    <t>修改品名</t>
    <phoneticPr fontId="1" type="noConversion"/>
  </si>
  <si>
    <t>121110686E</t>
    <phoneticPr fontId="1" type="noConversion"/>
  </si>
  <si>
    <t>121111507E</t>
    <phoneticPr fontId="1" type="noConversion"/>
  </si>
  <si>
    <t>1468X00055</t>
    <phoneticPr fontId="1" type="noConversion"/>
  </si>
  <si>
    <t>1468X00056</t>
  </si>
  <si>
    <t>1750X00021</t>
    <phoneticPr fontId="1" type="noConversion"/>
  </si>
  <si>
    <t>SAP0000001284</t>
    <phoneticPr fontId="1" type="noConversion"/>
  </si>
  <si>
    <t>EE-A253205</t>
  </si>
  <si>
    <t>14F0000112</t>
  </si>
  <si>
    <t>BOXER-8623AI-JP620N-A2-1010</t>
    <phoneticPr fontId="1" type="noConversion"/>
  </si>
  <si>
    <t>補國際條碼</t>
    <phoneticPr fontId="1" type="noConversion"/>
  </si>
  <si>
    <t>UP-GWS01-1432-R100TK-A11</t>
    <phoneticPr fontId="1" type="noConversion"/>
  </si>
  <si>
    <t>退件</t>
    <phoneticPr fontId="1" type="noConversion"/>
  </si>
  <si>
    <t>改A</t>
    <phoneticPr fontId="1" type="noConversion"/>
  </si>
  <si>
    <t>DENEXT-TGU8-A10-0006</t>
    <phoneticPr fontId="1" type="noConversion"/>
  </si>
  <si>
    <t>9697DS0001-S</t>
    <phoneticPr fontId="1" type="noConversion"/>
  </si>
  <si>
    <t>9697DS0001-D</t>
    <phoneticPr fontId="1" type="noConversion"/>
  </si>
  <si>
    <t>9697DS0002-S</t>
    <phoneticPr fontId="1" type="noConversion"/>
  </si>
  <si>
    <t>9697DS0002-D</t>
    <phoneticPr fontId="1" type="noConversion"/>
  </si>
  <si>
    <t>11AX000757</t>
    <phoneticPr fontId="1" type="noConversion"/>
  </si>
  <si>
    <t>IPC</t>
    <phoneticPr fontId="1" type="noConversion"/>
  </si>
  <si>
    <t>實作</t>
    <phoneticPr fontId="1" type="noConversion"/>
  </si>
  <si>
    <t>Power Sequence Report</t>
    <phoneticPr fontId="1" type="noConversion"/>
  </si>
  <si>
    <t>Power measurement Report</t>
    <phoneticPr fontId="1" type="noConversion"/>
  </si>
  <si>
    <t>Job &amp; GB File &amp; Schematic (E/S)</t>
    <phoneticPr fontId="1" type="noConversion"/>
  </si>
  <si>
    <t>145X000121</t>
    <phoneticPr fontId="1" type="noConversion"/>
  </si>
  <si>
    <t>170X001241</t>
    <phoneticPr fontId="1" type="noConversion"/>
  </si>
  <si>
    <t>非金屬、塑膠類、磁鐵類(Plastic)</t>
    <phoneticPr fontId="1" type="noConversion"/>
  </si>
  <si>
    <t>211X000469</t>
    <phoneticPr fontId="1" type="noConversion"/>
  </si>
  <si>
    <t>16535X0102</t>
    <phoneticPr fontId="1" type="noConversion"/>
  </si>
  <si>
    <t>SBCD</t>
    <phoneticPr fontId="1" type="noConversion"/>
  </si>
  <si>
    <t>新產品開發流程作業</t>
    <phoneticPr fontId="1" type="noConversion"/>
  </si>
  <si>
    <t>EE-A253314</t>
  </si>
  <si>
    <t>144X000559</t>
  </si>
  <si>
    <t>EE-A253358</t>
  </si>
  <si>
    <t>143X000569</t>
  </si>
  <si>
    <t>EE-A253360</t>
  </si>
  <si>
    <t>143X000663</t>
  </si>
  <si>
    <t>與RD(CharlieWang王嘉運)確認，預計2026/4月底完成承認</t>
    <phoneticPr fontId="1" type="noConversion"/>
  </si>
  <si>
    <t>SAP0000001299</t>
    <phoneticPr fontId="1" type="noConversion"/>
  </si>
  <si>
    <t>「Intel_CSME_SW_2413.5.68.0_Consumer Installers」檔案名稱與清單不同，請協助修改並重新上傳</t>
    <phoneticPr fontId="1" type="noConversion"/>
  </si>
  <si>
    <t>退件</t>
    <phoneticPr fontId="1" type="noConversion"/>
  </si>
  <si>
    <t>RC料號需由ACI申請</t>
  </si>
  <si>
    <t>RC料號需由ACI申請</t>
    <phoneticPr fontId="1" type="noConversion"/>
  </si>
  <si>
    <t>RC-SE-ZHURONG-A2-LAN</t>
    <phoneticPr fontId="1" type="noConversion"/>
  </si>
  <si>
    <t>RC-SE-ZHURONG-A2-USB</t>
    <phoneticPr fontId="1" type="noConversion"/>
  </si>
  <si>
    <t>RC-SE-ZHURONG-A3-LAN</t>
    <phoneticPr fontId="1" type="noConversion"/>
  </si>
  <si>
    <t>RC-SE-ZHURONG-A3-USB</t>
    <phoneticPr fontId="1" type="noConversion"/>
  </si>
  <si>
    <t>RC-SE-ZHURONG-B2-MB</t>
    <phoneticPr fontId="1" type="noConversion"/>
  </si>
  <si>
    <t>RC-SE-ZHURONG-B3-MB</t>
    <phoneticPr fontId="1" type="noConversion"/>
  </si>
  <si>
    <t>RC-SE-ZHURONG-B4-MB</t>
    <phoneticPr fontId="1" type="noConversion"/>
  </si>
  <si>
    <t>RC-SE-ZHURONG-B5-MB</t>
    <phoneticPr fontId="1" type="noConversion"/>
  </si>
  <si>
    <t>RC-SE-ZHURONG-LED</t>
    <phoneticPr fontId="1" type="noConversion"/>
  </si>
  <si>
    <t>RC-SE-ZHURONG-POWER</t>
    <phoneticPr fontId="1" type="noConversion"/>
  </si>
  <si>
    <t>審核-製成品</t>
    <phoneticPr fontId="1" type="noConversion"/>
  </si>
  <si>
    <t>Greendata 承認-機構件</t>
    <phoneticPr fontId="1" type="noConversion"/>
  </si>
  <si>
    <t>1315Q00263</t>
    <phoneticPr fontId="1" type="noConversion"/>
  </si>
  <si>
    <t>143X000674</t>
    <phoneticPr fontId="1" type="noConversion"/>
  </si>
  <si>
    <t>147X000038</t>
    <phoneticPr fontId="1" type="noConversion"/>
  </si>
  <si>
    <t>969710W112-D</t>
    <phoneticPr fontId="1" type="noConversion"/>
  </si>
  <si>
    <t>969710W112-S</t>
    <phoneticPr fontId="1" type="noConversion"/>
  </si>
  <si>
    <t>969710W120-S</t>
    <phoneticPr fontId="1" type="noConversion"/>
  </si>
  <si>
    <t>969710W120-D</t>
    <phoneticPr fontId="1" type="noConversion"/>
  </si>
  <si>
    <t>倒失敗多次</t>
    <phoneticPr fontId="1" type="noConversion"/>
  </si>
  <si>
    <t>14EX002460</t>
    <phoneticPr fontId="1" type="noConversion"/>
  </si>
  <si>
    <t>已上傳BIOS</t>
    <phoneticPr fontId="1" type="noConversion"/>
  </si>
  <si>
    <t>EE-A253453</t>
  </si>
  <si>
    <t>11AX000746</t>
  </si>
  <si>
    <t>已與RD(YilinChen陳奕霖)確認，預計2025/12月底完成承認</t>
    <phoneticPr fontId="1" type="noConversion"/>
  </si>
  <si>
    <t>EE-A253468</t>
  </si>
  <si>
    <t>143X000668</t>
    <phoneticPr fontId="1" type="noConversion"/>
  </si>
  <si>
    <t>14EX002660</t>
    <phoneticPr fontId="1" type="noConversion"/>
  </si>
  <si>
    <t>GENE-SKU6-A11-CS-TR005</t>
    <phoneticPr fontId="1" type="noConversion"/>
  </si>
  <si>
    <t>改A</t>
    <phoneticPr fontId="1" type="noConversion"/>
  </si>
  <si>
    <t>EE-A253436</t>
  </si>
  <si>
    <t>143X000666</t>
  </si>
  <si>
    <t>SAP0000001300</t>
    <phoneticPr fontId="1" type="noConversion"/>
  </si>
  <si>
    <t>Driver檔案數量、檔名與清單不一致，請協助確認並重新上傳</t>
    <phoneticPr fontId="1" type="noConversion"/>
  </si>
  <si>
    <t>windchill：A
ePLM、Oracle：L
先將windchill改為L (備註：修改Control Code與Oracle同步)
再改成A</t>
    <phoneticPr fontId="1" type="noConversion"/>
  </si>
  <si>
    <t>GENE-EHL5W2-A12-CN-N0008</t>
    <phoneticPr fontId="1" type="noConversion"/>
  </si>
  <si>
    <t>EE-A253476</t>
  </si>
  <si>
    <t>144X000570</t>
  </si>
  <si>
    <t>EE-A253489</t>
  </si>
  <si>
    <t>1601X00044</t>
  </si>
  <si>
    <t>EE-A253511</t>
  </si>
  <si>
    <t>143X000669</t>
  </si>
  <si>
    <t>143X000673</t>
    <phoneticPr fontId="1" type="noConversion"/>
  </si>
  <si>
    <t>Design Verification QE test report (E/S)</t>
    <phoneticPr fontId="1" type="noConversion"/>
  </si>
  <si>
    <t>Engineering Test Report(E/S)</t>
    <phoneticPr fontId="1" type="noConversion"/>
  </si>
  <si>
    <t>RD Signal Quality report-(E/S)</t>
    <phoneticPr fontId="1" type="noConversion"/>
  </si>
  <si>
    <t>RD Function Test report-(E/S)</t>
    <phoneticPr fontId="1" type="noConversion"/>
  </si>
  <si>
    <t>RD Design check list-(E/S)</t>
    <phoneticPr fontId="1" type="noConversion"/>
  </si>
  <si>
    <t>Driver Package-(E/S)</t>
    <phoneticPr fontId="1" type="noConversion"/>
  </si>
  <si>
    <t>BIOS Check List Report-(E/S)</t>
    <phoneticPr fontId="1" type="noConversion"/>
  </si>
  <si>
    <t>EE-A252885</t>
  </si>
  <si>
    <t>1655X00172</t>
  </si>
  <si>
    <t>UP</t>
    <phoneticPr fontId="1" type="noConversion"/>
  </si>
  <si>
    <t>ATX-C246A-A20-SGT</t>
    <phoneticPr fontId="1" type="noConversion"/>
  </si>
  <si>
    <t>KT-5DP-LPDDR4-200</t>
    <phoneticPr fontId="1" type="noConversion"/>
  </si>
  <si>
    <t>PVT Report</t>
    <phoneticPr fontId="1" type="noConversion"/>
  </si>
  <si>
    <t>EPIC-TGH7-A10-CS-E0004</t>
    <phoneticPr fontId="1" type="noConversion"/>
  </si>
  <si>
    <t>9697UIOT01-S</t>
    <phoneticPr fontId="1" type="noConversion"/>
  </si>
  <si>
    <t>9697UIOT01-D</t>
    <phoneticPr fontId="1" type="noConversion"/>
  </si>
  <si>
    <t>Parts</t>
    <phoneticPr fontId="1" type="noConversion"/>
  </si>
  <si>
    <t>電子件</t>
    <phoneticPr fontId="1" type="noConversion"/>
  </si>
  <si>
    <t>機構件</t>
    <phoneticPr fontId="1" type="noConversion"/>
  </si>
  <si>
    <t>14EX (BIOS) / SAP (Driver)</t>
    <phoneticPr fontId="1" type="noConversion"/>
  </si>
  <si>
    <t>半成品</t>
    <phoneticPr fontId="1" type="noConversion"/>
  </si>
  <si>
    <t>製成品</t>
    <phoneticPr fontId="1" type="noConversion"/>
  </si>
  <si>
    <t>Control Code</t>
    <phoneticPr fontId="1" type="noConversion"/>
  </si>
  <si>
    <t>BOM</t>
    <phoneticPr fontId="1" type="noConversion"/>
  </si>
  <si>
    <t>學習</t>
    <phoneticPr fontId="1" type="noConversion"/>
  </si>
  <si>
    <t>實作</t>
    <phoneticPr fontId="1" type="noConversion"/>
  </si>
  <si>
    <t>Others</t>
    <phoneticPr fontId="1" type="noConversion"/>
  </si>
  <si>
    <t>Approval</t>
    <phoneticPr fontId="1" type="noConversion"/>
  </si>
  <si>
    <t>新增 電子件承認書</t>
    <phoneticPr fontId="1" type="noConversion"/>
  </si>
  <si>
    <t>新增 機構件承認書</t>
    <phoneticPr fontId="1" type="noConversion"/>
  </si>
  <si>
    <t>Nov.</t>
    <phoneticPr fontId="1" type="noConversion"/>
  </si>
  <si>
    <t>11/21-11/27</t>
    <phoneticPr fontId="1" type="noConversion"/>
  </si>
  <si>
    <t>16516X0027</t>
    <phoneticPr fontId="1" type="noConversion"/>
  </si>
  <si>
    <t>1907URTB02</t>
    <phoneticPr fontId="1" type="noConversion"/>
  </si>
  <si>
    <t>SBCD</t>
    <phoneticPr fontId="1" type="noConversion"/>
  </si>
  <si>
    <t>IPC</t>
    <phoneticPr fontId="1" type="noConversion"/>
  </si>
  <si>
    <t>跳號，已與申請人確認</t>
    <phoneticPr fontId="1" type="noConversion"/>
  </si>
  <si>
    <t>16530X0162</t>
    <phoneticPr fontId="1" type="noConversion"/>
  </si>
  <si>
    <t>電子</t>
    <phoneticPr fontId="1" type="noConversion"/>
  </si>
  <si>
    <t>機構</t>
    <phoneticPr fontId="1" type="noConversion"/>
  </si>
  <si>
    <t>非電子/機構</t>
    <phoneticPr fontId="1" type="noConversion"/>
  </si>
  <si>
    <t>EPIC-KBS7-A11-CS-N0001</t>
    <phoneticPr fontId="1" type="noConversion"/>
  </si>
  <si>
    <t>1420SHT300</t>
    <phoneticPr fontId="1" type="noConversion"/>
  </si>
  <si>
    <t>9697ARLS16-D</t>
    <phoneticPr fontId="1" type="noConversion"/>
  </si>
  <si>
    <t>14CX000125</t>
    <phoneticPr fontId="1" type="noConversion"/>
  </si>
  <si>
    <t>170X001237</t>
    <phoneticPr fontId="1" type="noConversion"/>
  </si>
  <si>
    <t>AI/AS/AC</t>
    <phoneticPr fontId="1" type="noConversion"/>
  </si>
  <si>
    <t>Assign</t>
    <phoneticPr fontId="1" type="noConversion"/>
  </si>
  <si>
    <t>9697SEAS15-S</t>
    <phoneticPr fontId="1" type="noConversion"/>
  </si>
  <si>
    <t>9697SEAS15-D</t>
    <phoneticPr fontId="1" type="noConversion"/>
  </si>
  <si>
    <t>GENE-EHL5-A12-CS-N0001</t>
    <phoneticPr fontId="1" type="noConversion"/>
  </si>
  <si>
    <t>EE-A253345</t>
  </si>
  <si>
    <t>143X000660</t>
  </si>
  <si>
    <t>修改品名</t>
    <phoneticPr fontId="1" type="noConversion"/>
  </si>
  <si>
    <t>Oct.</t>
    <phoneticPr fontId="1" type="noConversion"/>
  </si>
  <si>
    <t>-</t>
    <phoneticPr fontId="1" type="noConversion"/>
  </si>
  <si>
    <t>學習項目</t>
    <phoneticPr fontId="1" type="noConversion"/>
  </si>
  <si>
    <t>QD2-006</t>
    <phoneticPr fontId="1" type="noConversion"/>
  </si>
  <si>
    <t>QD3-C0001</t>
    <phoneticPr fontId="1" type="noConversion"/>
  </si>
  <si>
    <t>料號建立</t>
    <phoneticPr fontId="1" type="noConversion"/>
  </si>
  <si>
    <t>QD3-C0002</t>
    <phoneticPr fontId="1" type="noConversion"/>
  </si>
  <si>
    <t>QD4-089</t>
    <phoneticPr fontId="1" type="noConversion"/>
  </si>
  <si>
    <t>Greendata審核流程</t>
    <phoneticPr fontId="1" type="noConversion"/>
  </si>
  <si>
    <t>Green Enviroment Website Introduction 下載</t>
    <phoneticPr fontId="1" type="noConversion"/>
  </si>
  <si>
    <t>填寫Greendata</t>
    <phoneticPr fontId="1" type="noConversion"/>
  </si>
  <si>
    <t>半成品 類別&amp;途程設定</t>
    <phoneticPr fontId="1" type="noConversion"/>
  </si>
  <si>
    <t>蘇州泰詠</t>
    <phoneticPr fontId="1" type="noConversion"/>
  </si>
  <si>
    <t>QD2-002</t>
    <phoneticPr fontId="1" type="noConversion"/>
  </si>
  <si>
    <t>ECN簽核流程</t>
    <phoneticPr fontId="1" type="noConversion"/>
  </si>
  <si>
    <t>ECA簽核流程</t>
    <phoneticPr fontId="1" type="noConversion"/>
  </si>
  <si>
    <t>檢討報告書製作說明</t>
    <phoneticPr fontId="1" type="noConversion"/>
  </si>
  <si>
    <t>修改品名確認</t>
    <phoneticPr fontId="1" type="noConversion"/>
  </si>
  <si>
    <t>製成品 類別&amp;途程設定</t>
    <phoneticPr fontId="1" type="noConversion"/>
  </si>
  <si>
    <t>延伸料號</t>
    <phoneticPr fontId="1" type="noConversion"/>
  </si>
  <si>
    <t>14EX002663</t>
    <phoneticPr fontId="1" type="noConversion"/>
  </si>
  <si>
    <t>刪除料號</t>
    <phoneticPr fontId="1" type="noConversion"/>
  </si>
  <si>
    <t>一料二號</t>
    <phoneticPr fontId="1" type="noConversion"/>
  </si>
  <si>
    <t>SAP0000001089</t>
    <phoneticPr fontId="1" type="noConversion"/>
  </si>
  <si>
    <t>EE-A253366</t>
  </si>
  <si>
    <t>143X000562</t>
  </si>
  <si>
    <t>學習</t>
    <phoneticPr fontId="1" type="noConversion"/>
  </si>
  <si>
    <t>C/Y料號編碼</t>
    <phoneticPr fontId="1" type="noConversion"/>
  </si>
  <si>
    <t>EE-A253364</t>
  </si>
  <si>
    <t>143X000561</t>
  </si>
  <si>
    <t>EE-A253367</t>
  </si>
  <si>
    <t>143X000655</t>
  </si>
  <si>
    <t>EE-A253418</t>
  </si>
  <si>
    <t>16522X0109</t>
  </si>
  <si>
    <t>EE-A253519</t>
  </si>
  <si>
    <t>16548X0116</t>
  </si>
  <si>
    <t>9697SEAS15-D</t>
    <phoneticPr fontId="1" type="noConversion"/>
  </si>
  <si>
    <t>Assign</t>
    <phoneticPr fontId="1" type="noConversion"/>
  </si>
  <si>
    <t>UPX-ADLPI3-A10-0800</t>
    <phoneticPr fontId="1" type="noConversion"/>
  </si>
  <si>
    <t>11/28-12/04</t>
    <phoneticPr fontId="1" type="noConversion"/>
  </si>
  <si>
    <t>12/05-12/11</t>
    <phoneticPr fontId="1" type="noConversion"/>
  </si>
  <si>
    <t>12/12-12/18</t>
    <phoneticPr fontId="1" type="noConversion"/>
  </si>
  <si>
    <t>12/19-12/25</t>
    <phoneticPr fontId="1" type="noConversion"/>
  </si>
  <si>
    <t>Dec.</t>
    <phoneticPr fontId="1" type="noConversion"/>
  </si>
  <si>
    <t>9697RBSL00-D</t>
    <phoneticPr fontId="1" type="noConversion"/>
  </si>
  <si>
    <t>9697PLCB00-D</t>
    <phoneticPr fontId="1" type="noConversion"/>
  </si>
  <si>
    <t>Copy BOM</t>
    <phoneticPr fontId="1" type="noConversion"/>
  </si>
  <si>
    <t>GENE-ADP6-A10-CS-J0001</t>
    <phoneticPr fontId="1" type="noConversion"/>
  </si>
  <si>
    <t>118X000103</t>
    <phoneticPr fontId="1" type="noConversion"/>
  </si>
  <si>
    <t>149X000420</t>
    <phoneticPr fontId="1" type="noConversion"/>
  </si>
  <si>
    <t>1305Q00177</t>
    <phoneticPr fontId="1" type="noConversion"/>
  </si>
  <si>
    <t>9697UPTN12-S</t>
    <phoneticPr fontId="1" type="noConversion"/>
  </si>
  <si>
    <t>9697UPTN12-D</t>
    <phoneticPr fontId="1" type="noConversion"/>
  </si>
  <si>
    <t>9697UPTN11-S</t>
    <phoneticPr fontId="1" type="noConversion"/>
  </si>
  <si>
    <t>9697UPTN11-D</t>
    <phoneticPr fontId="1" type="noConversion"/>
  </si>
  <si>
    <t>14EX002564</t>
    <phoneticPr fontId="1" type="noConversion"/>
  </si>
  <si>
    <t>9697UPTN10-D</t>
    <phoneticPr fontId="1" type="noConversion"/>
  </si>
  <si>
    <t>9697UPTN10-S</t>
    <phoneticPr fontId="1" type="noConversion"/>
  </si>
  <si>
    <t>14EX002462</t>
    <phoneticPr fontId="1" type="noConversion"/>
  </si>
  <si>
    <t>9697AALN00-T</t>
    <phoneticPr fontId="1" type="noConversion"/>
  </si>
  <si>
    <t>學習</t>
    <phoneticPr fontId="1" type="noConversion"/>
  </si>
  <si>
    <t>系列指向</t>
    <phoneticPr fontId="1" type="noConversion"/>
  </si>
  <si>
    <t>9697531534-D-IPC</t>
    <phoneticPr fontId="1" type="noConversion"/>
  </si>
  <si>
    <t>已與PM確認，需手動調整回O
預計12/12修改回來</t>
    <phoneticPr fontId="1" type="noConversion"/>
  </si>
  <si>
    <t>141X000061</t>
    <phoneticPr fontId="1" type="noConversion"/>
  </si>
  <si>
    <t>9697S80A01-S</t>
    <phoneticPr fontId="1" type="noConversion"/>
  </si>
  <si>
    <t>9697S80A01-D</t>
    <phoneticPr fontId="1" type="noConversion"/>
  </si>
  <si>
    <t>EE-A253493</t>
  </si>
  <si>
    <t>170X001072</t>
  </si>
  <si>
    <t>SAP0000001293</t>
    <phoneticPr fontId="1" type="noConversion"/>
  </si>
  <si>
    <t>EE-A253492</t>
  </si>
  <si>
    <t>170X001111</t>
  </si>
  <si>
    <t>EE-A253494</t>
  </si>
  <si>
    <t>170X001071</t>
  </si>
  <si>
    <t>BIOS/Driver</t>
  </si>
  <si>
    <t>Approval-電子件</t>
  </si>
  <si>
    <t>EE-A253618</t>
  </si>
  <si>
    <t>16549X0209</t>
  </si>
  <si>
    <t>YSB9D4008G007</t>
    <phoneticPr fontId="1" type="noConversion"/>
  </si>
  <si>
    <t>MAX-Q870A-A10</t>
    <phoneticPr fontId="1" type="noConversion"/>
  </si>
  <si>
    <t>延伸料號</t>
  </si>
  <si>
    <t>外購件不需設定途程</t>
    <phoneticPr fontId="1" type="noConversion"/>
  </si>
  <si>
    <t>MAX-H810A-A10</t>
    <phoneticPr fontId="1" type="noConversion"/>
  </si>
  <si>
    <t>EE-A252634</t>
  </si>
  <si>
    <t>16528X0093</t>
  </si>
  <si>
    <t>Y9B9D5032G001</t>
    <phoneticPr fontId="1" type="noConversion"/>
  </si>
  <si>
    <t>1750X00021</t>
    <phoneticPr fontId="1" type="noConversion"/>
  </si>
  <si>
    <t>審核加簽CE</t>
    <phoneticPr fontId="1" type="noConversion"/>
  </si>
  <si>
    <t>143X000317</t>
    <phoneticPr fontId="1" type="noConversion"/>
  </si>
  <si>
    <t>1420SHT300</t>
    <phoneticPr fontId="1" type="noConversion"/>
  </si>
  <si>
    <t>11AX000757</t>
    <phoneticPr fontId="1" type="noConversion"/>
  </si>
  <si>
    <t>9697UPFA00-T</t>
    <phoneticPr fontId="1" type="noConversion"/>
  </si>
  <si>
    <t>學習</t>
    <phoneticPr fontId="1" type="noConversion"/>
  </si>
  <si>
    <t>ECN</t>
  </si>
  <si>
    <t>ECN</t>
    <phoneticPr fontId="1" type="noConversion"/>
  </si>
  <si>
    <t>ECN-010469</t>
    <phoneticPr fontId="1" type="noConversion"/>
  </si>
  <si>
    <t>9697UPAS10-S</t>
    <phoneticPr fontId="1" type="noConversion"/>
  </si>
  <si>
    <t>9697UPAS10-D</t>
    <phoneticPr fontId="1" type="noConversion"/>
  </si>
  <si>
    <t>9697UPAS11-S</t>
  </si>
  <si>
    <t>9697UPAS11-D</t>
  </si>
  <si>
    <t>退回，請修改BOM表內容</t>
    <phoneticPr fontId="1" type="noConversion"/>
  </si>
  <si>
    <t>SAP0000001252</t>
    <phoneticPr fontId="1" type="noConversion"/>
  </si>
  <si>
    <t>SAP0000001297</t>
    <phoneticPr fontId="1" type="noConversion"/>
  </si>
  <si>
    <t>EE-A253617</t>
  </si>
  <si>
    <t>1231X00156</t>
  </si>
  <si>
    <t>EE-A252464</t>
  </si>
  <si>
    <t>1251X00022</t>
  </si>
  <si>
    <t>EE-A253608</t>
  </si>
  <si>
    <t>1655X00192</t>
  </si>
  <si>
    <t>EE-A252872</t>
  </si>
  <si>
    <t>16522X0101</t>
  </si>
  <si>
    <t>EE-A252469</t>
  </si>
  <si>
    <t>1654AX0031</t>
  </si>
  <si>
    <t>EE-A252605</t>
  </si>
  <si>
    <t>1251X00023</t>
  </si>
  <si>
    <t>EE-A253635</t>
  </si>
  <si>
    <t>16542X0110</t>
  </si>
  <si>
    <t>EE-A253642</t>
  </si>
  <si>
    <t>16535X0102</t>
  </si>
  <si>
    <t>UP-GWS01-1432-R100TK-A11</t>
    <phoneticPr fontId="1" type="noConversion"/>
  </si>
  <si>
    <t>改A</t>
    <phoneticPr fontId="1" type="noConversion"/>
  </si>
  <si>
    <t>休假</t>
    <phoneticPr fontId="1" type="noConversion"/>
  </si>
  <si>
    <t>RS-VPC-5640S-IS-A10-00-C001</t>
    <phoneticPr fontId="1" type="noConversion"/>
  </si>
  <si>
    <t>COM-TGHB6W2-A11-0001</t>
    <phoneticPr fontId="1" type="noConversion"/>
  </si>
  <si>
    <t>9697531534-D-IPC</t>
    <phoneticPr fontId="1" type="noConversion"/>
  </si>
  <si>
    <t>已與PM確認完畢，修改回O</t>
    <phoneticPr fontId="1" type="noConversion"/>
  </si>
  <si>
    <t>16549X0144</t>
    <phoneticPr fontId="1" type="noConversion"/>
  </si>
  <si>
    <t>14EX002654</t>
    <phoneticPr fontId="1" type="noConversion"/>
  </si>
  <si>
    <t>0000048490</t>
    <phoneticPr fontId="1" type="noConversion"/>
  </si>
  <si>
    <t>Y料號，RD要求退回</t>
    <phoneticPr fontId="1" type="noConversion"/>
  </si>
  <si>
    <t>1750X00021</t>
    <phoneticPr fontId="1" type="noConversion"/>
  </si>
  <si>
    <t>GENE-EHL5-CAB02-CSI</t>
    <phoneticPr fontId="1" type="noConversion"/>
  </si>
  <si>
    <t>1601X00032</t>
    <phoneticPr fontId="1" type="noConversion"/>
  </si>
  <si>
    <t>CE&amp;Layout：與RD確認「修改品名跟增加olb相關檔案」</t>
    <phoneticPr fontId="1" type="noConversion"/>
  </si>
  <si>
    <t>PICO-APL1-A11-CS-JF003</t>
    <phoneticPr fontId="1" type="noConversion"/>
  </si>
  <si>
    <t>9697UPTW0D-D</t>
    <phoneticPr fontId="1" type="noConversion"/>
  </si>
  <si>
    <t>9697UPTW0D-S</t>
    <phoneticPr fontId="1" type="noConversion"/>
  </si>
  <si>
    <t>14EX002673</t>
    <phoneticPr fontId="1" type="noConversion"/>
  </si>
  <si>
    <t>不需上傳</t>
    <phoneticPr fontId="1" type="noConversion"/>
  </si>
  <si>
    <t>新產品開發流程 P1檢核內容</t>
    <phoneticPr fontId="1" type="noConversion"/>
  </si>
  <si>
    <t>UP-ASL02N100-A10-0864-A11</t>
    <phoneticPr fontId="1" type="noConversion"/>
  </si>
  <si>
    <t>14EX002669</t>
    <phoneticPr fontId="1" type="noConversion"/>
  </si>
  <si>
    <t>EC Firmware不需上傳</t>
    <phoneticPr fontId="1" type="noConversion"/>
  </si>
  <si>
    <t>9697PTHB00-S</t>
    <phoneticPr fontId="1" type="noConversion"/>
  </si>
  <si>
    <t>9697PTHB00-D</t>
    <phoneticPr fontId="1" type="noConversion"/>
  </si>
  <si>
    <t>16525X0011</t>
    <phoneticPr fontId="1" type="noConversion"/>
  </si>
  <si>
    <t>1601X00034</t>
    <phoneticPr fontId="1" type="noConversion"/>
  </si>
  <si>
    <t>1601X00032</t>
    <phoneticPr fontId="1" type="noConversion"/>
  </si>
  <si>
    <t>9697UPTW0C-D</t>
    <phoneticPr fontId="1" type="noConversion"/>
  </si>
  <si>
    <t>9697UPTW0C-S</t>
    <phoneticPr fontId="1" type="noConversion"/>
  </si>
  <si>
    <t>9697PTHB02-S</t>
    <phoneticPr fontId="1" type="noConversion"/>
  </si>
  <si>
    <t>9697PTHB02-D</t>
    <phoneticPr fontId="1" type="noConversion"/>
  </si>
  <si>
    <t>9697PTHB01-S</t>
    <phoneticPr fontId="1" type="noConversion"/>
  </si>
  <si>
    <t>9697PTHB01-D</t>
    <phoneticPr fontId="1" type="noConversion"/>
  </si>
  <si>
    <t>9697NADN0Z-D</t>
    <phoneticPr fontId="1" type="noConversion"/>
  </si>
  <si>
    <t>9697NADN0Z-S</t>
    <phoneticPr fontId="1" type="noConversion"/>
  </si>
  <si>
    <t>9697UPSL0Q-D</t>
    <phoneticPr fontId="1" type="noConversion"/>
  </si>
  <si>
    <t>9697UPSL0Q-S</t>
    <phoneticPr fontId="1" type="noConversion"/>
  </si>
  <si>
    <t>9697NASH08-S</t>
    <phoneticPr fontId="1" type="noConversion"/>
  </si>
  <si>
    <t>9697NASH08-D</t>
    <phoneticPr fontId="1" type="noConversion"/>
  </si>
  <si>
    <t>9697UPSL0R-S</t>
    <phoneticPr fontId="1" type="noConversion"/>
  </si>
  <si>
    <t>9697UPSL0R-D</t>
    <phoneticPr fontId="1" type="noConversion"/>
  </si>
  <si>
    <t>9697UPTW0D-S</t>
    <phoneticPr fontId="1" type="noConversion"/>
  </si>
  <si>
    <t>9697UPTW0D-D</t>
    <phoneticPr fontId="1" type="noConversion"/>
  </si>
  <si>
    <t>GENE-APL5-A12-CS-JF002</t>
    <phoneticPr fontId="1" type="noConversion"/>
  </si>
  <si>
    <t>9697NADN0Y-D</t>
    <phoneticPr fontId="1" type="noConversion"/>
  </si>
  <si>
    <t>9697NADN0Y-S</t>
    <phoneticPr fontId="1" type="noConversion"/>
  </si>
  <si>
    <t>9697NASH07-S</t>
    <phoneticPr fontId="1" type="noConversion"/>
  </si>
  <si>
    <t>9697NASH07-D</t>
    <phoneticPr fontId="1" type="noConversion"/>
  </si>
  <si>
    <t>KMS 公告</t>
    <phoneticPr fontId="1" type="noConversion"/>
  </si>
  <si>
    <t>1907TWL701</t>
    <phoneticPr fontId="1" type="noConversion"/>
  </si>
  <si>
    <t>1907UPWC00</t>
    <phoneticPr fontId="1" type="noConversion"/>
  </si>
  <si>
    <t>TH0STBX010</t>
    <phoneticPr fontId="1" type="noConversion"/>
  </si>
  <si>
    <t>RS-EPD-AEURTB-A02-0004</t>
    <phoneticPr fontId="1" type="noConversion"/>
  </si>
  <si>
    <t>9697064003-D</t>
    <phoneticPr fontId="1" type="noConversion"/>
  </si>
  <si>
    <t>退回</t>
  </si>
  <si>
    <t>11AX000757</t>
    <phoneticPr fontId="1" type="noConversion"/>
  </si>
  <si>
    <t xml:space="preserve"> 143X000317</t>
    <phoneticPr fontId="1" type="noConversion"/>
  </si>
  <si>
    <t>16528X0102</t>
    <phoneticPr fontId="1" type="noConversion"/>
  </si>
  <si>
    <t>145X000120</t>
    <phoneticPr fontId="1" type="noConversion"/>
  </si>
  <si>
    <t>14EX002657</t>
    <phoneticPr fontId="1" type="noConversion"/>
  </si>
  <si>
    <t>14EX002656</t>
    <phoneticPr fontId="1" type="noConversion"/>
  </si>
  <si>
    <t>14EX002671</t>
    <phoneticPr fontId="1" type="noConversion"/>
  </si>
  <si>
    <t>YSB9C3256G00H</t>
    <phoneticPr fontId="1" type="noConversion"/>
  </si>
  <si>
    <t>SAP0000001295</t>
    <phoneticPr fontId="1" type="noConversion"/>
  </si>
  <si>
    <t>YSB9D5008G004</t>
    <phoneticPr fontId="1" type="noConversion"/>
  </si>
  <si>
    <t>EE-A253423</t>
  </si>
  <si>
    <t>16522X0111</t>
  </si>
  <si>
    <t xml:space="preserve"> 969706F301-S</t>
    <phoneticPr fontId="1" type="noConversion"/>
  </si>
  <si>
    <t xml:space="preserve"> 969706F301-D</t>
    <phoneticPr fontId="1" type="noConversion"/>
  </si>
  <si>
    <t>YUP1468X00074</t>
    <phoneticPr fontId="1" type="noConversion"/>
  </si>
  <si>
    <t>Y9B9C3512G00A</t>
    <phoneticPr fontId="1" type="noConversion"/>
  </si>
  <si>
    <t>Y9B9D5032G001</t>
    <phoneticPr fontId="1" type="noConversion"/>
  </si>
  <si>
    <t>YUP1468X00055</t>
    <phoneticPr fontId="1" type="noConversion"/>
  </si>
  <si>
    <t>YUP1468X00073</t>
    <phoneticPr fontId="1" type="noConversion"/>
  </si>
  <si>
    <t>YUP143X000198</t>
    <phoneticPr fontId="1" type="noConversion"/>
  </si>
  <si>
    <t>YUP143X000199</t>
    <phoneticPr fontId="1" type="noConversion"/>
  </si>
  <si>
    <t>YUP143X000206</t>
    <phoneticPr fontId="1" type="noConversion"/>
  </si>
  <si>
    <t>YUP143X000384</t>
    <phoneticPr fontId="1" type="noConversion"/>
  </si>
  <si>
    <t>SAP0000001049</t>
    <phoneticPr fontId="1" type="noConversion"/>
  </si>
  <si>
    <t>YUP149X000213</t>
    <phoneticPr fontId="1" type="noConversion"/>
  </si>
  <si>
    <t>YUP16535X0024</t>
    <phoneticPr fontId="1" type="noConversion"/>
  </si>
  <si>
    <t>延伸料號</t>
    <phoneticPr fontId="1" type="noConversion"/>
  </si>
  <si>
    <t>YUP165420753G</t>
    <phoneticPr fontId="1" type="noConversion"/>
  </si>
  <si>
    <t>14CX000149</t>
    <phoneticPr fontId="1" type="noConversion"/>
  </si>
  <si>
    <t>19071HM200</t>
    <phoneticPr fontId="1" type="noConversion"/>
  </si>
  <si>
    <t>1907UPNW00</t>
    <phoneticPr fontId="1" type="noConversion"/>
  </si>
  <si>
    <t>M0AM5S0010</t>
    <phoneticPr fontId="1" type="noConversion"/>
  </si>
  <si>
    <t>GENE-WHU6-A11-CS-N0003</t>
    <phoneticPr fontId="1" type="noConversion"/>
  </si>
  <si>
    <t>UPX-EDGEFL-TGLI7G7E-A10-0000</t>
    <phoneticPr fontId="1" type="noConversion"/>
  </si>
  <si>
    <t>暫不簽出，需確認價格</t>
    <phoneticPr fontId="1" type="noConversion"/>
  </si>
  <si>
    <t>9697064003-S</t>
    <phoneticPr fontId="1" type="noConversion"/>
  </si>
  <si>
    <t>9697064003-D</t>
    <phoneticPr fontId="1" type="noConversion"/>
  </si>
  <si>
    <t>9697AMD800-T</t>
    <phoneticPr fontId="1" type="noConversion"/>
  </si>
  <si>
    <t>改 類別+RC</t>
    <phoneticPr fontId="1" type="noConversion"/>
  </si>
  <si>
    <t>EE-A253436</t>
    <phoneticPr fontId="1" type="noConversion"/>
  </si>
  <si>
    <t>DENEXT-TGU8-A10-0006</t>
    <phoneticPr fontId="1" type="noConversion"/>
  </si>
  <si>
    <t>UP-ADLNX25E-A10-0864-A11</t>
    <phoneticPr fontId="1" type="noConversion"/>
  </si>
  <si>
    <t>UPS-ASLX25E-A10-0864</t>
    <phoneticPr fontId="1" type="noConversion"/>
  </si>
  <si>
    <t>UPN-ASLHX25E-A10-0864</t>
    <phoneticPr fontId="1" type="noConversion"/>
  </si>
  <si>
    <t>UP-ASL02X25E-A10-0864-A11</t>
    <phoneticPr fontId="1" type="noConversion"/>
  </si>
  <si>
    <t>UP-ADLNX25E-A12-0864-A11</t>
    <phoneticPr fontId="1" type="noConversion"/>
  </si>
  <si>
    <t>UP-EDGE-ADLNX25E-A10-0864-A11</t>
    <phoneticPr fontId="1" type="noConversion"/>
  </si>
  <si>
    <t>UPN-EDGE-ASLHX25E-A10-0864</t>
    <phoneticPr fontId="1" type="noConversion"/>
  </si>
  <si>
    <t>UPS-EDGE-ASLX25E-A10-0864</t>
    <phoneticPr fontId="1" type="noConversion"/>
  </si>
  <si>
    <t>14EX002681</t>
    <phoneticPr fontId="1" type="noConversion"/>
  </si>
  <si>
    <t>機構
原11/28→12/8</t>
    <phoneticPr fontId="1" type="noConversion"/>
  </si>
  <si>
    <t>機構
原12/1→12/9</t>
    <phoneticPr fontId="1" type="noConversion"/>
  </si>
  <si>
    <t>機構
原12/2→12/10</t>
    <phoneticPr fontId="1" type="noConversion"/>
  </si>
  <si>
    <t>機構
原12/3→12/11</t>
    <phoneticPr fontId="1" type="noConversion"/>
  </si>
  <si>
    <t>機構
原12/4→12/12</t>
    <phoneticPr fontId="1" type="noConversion"/>
  </si>
  <si>
    <t>機構
原12/5→12/15</t>
    <phoneticPr fontId="1" type="noConversion"/>
  </si>
  <si>
    <t>機構
原12/5→12/16</t>
    <phoneticPr fontId="1" type="noConversion"/>
  </si>
  <si>
    <t>半成品
原12/5→12/17</t>
    <phoneticPr fontId="1" type="noConversion"/>
  </si>
  <si>
    <t>其他
原12/5→12/18</t>
    <phoneticPr fontId="1" type="noConversion"/>
  </si>
  <si>
    <t>由小太陽協助進行
原12/5→12/8</t>
    <phoneticPr fontId="1" type="noConversion"/>
  </si>
  <si>
    <t>MIX-ALND1-A10-N50</t>
    <phoneticPr fontId="1" type="noConversion"/>
  </si>
  <si>
    <t>PICO-EHL4W2-A11-0005</t>
    <phoneticPr fontId="1" type="noConversion"/>
  </si>
  <si>
    <t>1908GNRD00</t>
    <phoneticPr fontId="1" type="noConversion"/>
  </si>
  <si>
    <t>1908B65000</t>
    <phoneticPr fontId="1" type="noConversion"/>
  </si>
  <si>
    <t>1601X00045</t>
    <phoneticPr fontId="1" type="noConversion"/>
  </si>
  <si>
    <t>9697DC0701-S</t>
    <phoneticPr fontId="1" type="noConversion"/>
  </si>
  <si>
    <t>9697DC0701-D</t>
    <phoneticPr fontId="1" type="noConversion"/>
  </si>
  <si>
    <t>PICO-MTU4-SEMI-A10-P001</t>
    <phoneticPr fontId="1" type="noConversion"/>
  </si>
  <si>
    <t>1304Q00103</t>
    <phoneticPr fontId="1" type="noConversion"/>
  </si>
  <si>
    <t>退回</t>
    <phoneticPr fontId="1" type="noConversion"/>
  </si>
  <si>
    <t>1601X00032</t>
    <phoneticPr fontId="1" type="noConversion"/>
  </si>
  <si>
    <t>1601X00034</t>
    <phoneticPr fontId="1" type="noConversion"/>
  </si>
  <si>
    <t>16525X0011</t>
    <phoneticPr fontId="1" type="noConversion"/>
  </si>
  <si>
    <t xml:space="preserve"> 9697FS0000-T</t>
    <phoneticPr fontId="1" type="noConversion"/>
  </si>
  <si>
    <t>9697B65000-T</t>
    <phoneticPr fontId="1" type="noConversion"/>
  </si>
  <si>
    <t>PICO-ADN4W2-A10-0002</t>
    <phoneticPr fontId="1" type="noConversion"/>
  </si>
  <si>
    <t>GENE-ADN6W2-A10-0003</t>
    <phoneticPr fontId="1" type="noConversion"/>
  </si>
  <si>
    <t>M0UPPC0040</t>
    <phoneticPr fontId="1" type="noConversion"/>
  </si>
  <si>
    <t>M0UPPC0050</t>
    <phoneticPr fontId="1" type="noConversion"/>
  </si>
  <si>
    <t>ECN-010469</t>
    <phoneticPr fontId="1" type="noConversion"/>
  </si>
  <si>
    <t>ECN-010507</t>
    <phoneticPr fontId="1" type="noConversion"/>
  </si>
  <si>
    <t>ECN-010508</t>
    <phoneticPr fontId="1" type="noConversion"/>
  </si>
  <si>
    <t>ECN-010519</t>
    <phoneticPr fontId="1" type="noConversion"/>
  </si>
  <si>
    <t>16549X0144</t>
    <phoneticPr fontId="1" type="noConversion"/>
  </si>
  <si>
    <t xml:space="preserve"> M16BT07020</t>
    <phoneticPr fontId="1" type="noConversion"/>
  </si>
  <si>
    <t>11AX000512</t>
    <phoneticPr fontId="1" type="noConversion"/>
  </si>
  <si>
    <t>1420SHT300</t>
    <phoneticPr fontId="1" type="noConversion"/>
  </si>
  <si>
    <t>16528X0102</t>
    <phoneticPr fontId="1" type="noConversion"/>
  </si>
  <si>
    <t>145X000120</t>
    <phoneticPr fontId="1" type="noConversion"/>
  </si>
  <si>
    <t>145X000119</t>
    <phoneticPr fontId="1" type="noConversion"/>
  </si>
  <si>
    <t>Oracle已掛Inactive</t>
    <phoneticPr fontId="1" type="noConversion"/>
  </si>
  <si>
    <t>145X000092</t>
    <phoneticPr fontId="1" type="noConversion"/>
  </si>
  <si>
    <t>M0AM5S0010</t>
    <phoneticPr fontId="1" type="noConversion"/>
  </si>
  <si>
    <t>1304Q00103</t>
    <phoneticPr fontId="1" type="noConversion"/>
  </si>
  <si>
    <t>1601X00032</t>
    <phoneticPr fontId="1" type="noConversion"/>
  </si>
  <si>
    <t>1601X00034</t>
    <phoneticPr fontId="1" type="noConversion"/>
  </si>
  <si>
    <t>16525X0011</t>
    <phoneticPr fontId="1" type="noConversion"/>
  </si>
  <si>
    <t>FLO-CPC02-A10-E001</t>
    <phoneticPr fontId="1" type="noConversion"/>
  </si>
  <si>
    <t>修改Control Code為O</t>
    <phoneticPr fontId="1" type="noConversion"/>
  </si>
  <si>
    <t>SAP0000001309</t>
    <phoneticPr fontId="1" type="noConversion"/>
  </si>
  <si>
    <t>ECN-010521</t>
    <phoneticPr fontId="1" type="noConversion"/>
  </si>
  <si>
    <t>S6X0000127</t>
    <phoneticPr fontId="1" type="noConversion"/>
  </si>
  <si>
    <t>EMB-APL3-A10-3350-SF-0432</t>
    <phoneticPr fontId="1" type="noConversion"/>
  </si>
  <si>
    <t>蘇州泰永</t>
    <phoneticPr fontId="1" type="noConversion"/>
  </si>
  <si>
    <t>YUP1440N33501</t>
    <phoneticPr fontId="1" type="noConversion"/>
  </si>
  <si>
    <t>YUP1469X00050</t>
    <phoneticPr fontId="1" type="noConversion"/>
  </si>
  <si>
    <t>NOB-NXTQ-8PL</t>
    <phoneticPr fontId="1" type="noConversion"/>
  </si>
  <si>
    <t>報表製作</t>
    <phoneticPr fontId="1" type="noConversion"/>
  </si>
  <si>
    <t>YUP1468X00054</t>
    <phoneticPr fontId="1" type="noConversion"/>
  </si>
  <si>
    <t>14CX000150</t>
    <phoneticPr fontId="1" type="noConversion"/>
  </si>
  <si>
    <t>S6X0000128</t>
    <phoneticPr fontId="1" type="noConversion"/>
  </si>
  <si>
    <t>105X000856</t>
    <phoneticPr fontId="1" type="noConversion"/>
  </si>
  <si>
    <t>1907PTH600</t>
    <phoneticPr fontId="1" type="noConversion"/>
  </si>
  <si>
    <t>105X000857</t>
    <phoneticPr fontId="1" type="noConversion"/>
  </si>
  <si>
    <t>1211X00338</t>
    <phoneticPr fontId="1" type="noConversion"/>
  </si>
  <si>
    <t>105X000858</t>
    <phoneticPr fontId="1" type="noConversion"/>
  </si>
  <si>
    <t>M1UPSG0040</t>
    <phoneticPr fontId="1" type="noConversion"/>
  </si>
  <si>
    <t>199X000346</t>
    <phoneticPr fontId="1" type="noConversion"/>
  </si>
  <si>
    <t>GENE-BT05-A12-CS-C0001</t>
    <phoneticPr fontId="1" type="noConversion"/>
  </si>
  <si>
    <t>14CX000149</t>
    <phoneticPr fontId="1" type="noConversion"/>
  </si>
  <si>
    <t>RD要求退回</t>
    <phoneticPr fontId="1" type="noConversion"/>
  </si>
  <si>
    <t>GENE-SKU6-A11-CS-E0001</t>
    <phoneticPr fontId="1" type="noConversion"/>
  </si>
  <si>
    <t>DENEXT-RAP8-A10-0002</t>
    <phoneticPr fontId="1" type="noConversion"/>
  </si>
  <si>
    <t>修改零件注意事項</t>
    <phoneticPr fontId="1" type="noConversion"/>
  </si>
  <si>
    <t>1304Q00103</t>
    <phoneticPr fontId="1" type="noConversion"/>
  </si>
  <si>
    <t>1601X00032</t>
    <phoneticPr fontId="1" type="noConversion"/>
  </si>
  <si>
    <t>1601X00034</t>
    <phoneticPr fontId="1" type="noConversion"/>
  </si>
  <si>
    <t>16525X0011</t>
    <phoneticPr fontId="1" type="noConversion"/>
  </si>
  <si>
    <t>16549X0144</t>
    <phoneticPr fontId="1" type="noConversion"/>
  </si>
  <si>
    <t>14CX000149</t>
    <phoneticPr fontId="1" type="noConversion"/>
  </si>
  <si>
    <t>ECN-010527</t>
    <phoneticPr fontId="1" type="noConversion"/>
  </si>
  <si>
    <t>MXM-ACMA-FAN01</t>
    <phoneticPr fontId="1" type="noConversion"/>
  </si>
  <si>
    <t xml:space="preserve"> ECN-010534</t>
    <phoneticPr fontId="1" type="noConversion"/>
  </si>
  <si>
    <t>退回
ECN List中刪減料件的Remark請修改為D</t>
    <phoneticPr fontId="1" type="noConversion"/>
  </si>
  <si>
    <t>簽單件數</t>
    <phoneticPr fontId="1" type="noConversion"/>
  </si>
  <si>
    <t>-</t>
    <phoneticPr fontId="1" type="noConversion"/>
  </si>
  <si>
    <t>ECN-010534</t>
    <phoneticPr fontId="1" type="noConversion"/>
  </si>
  <si>
    <t>ECN-010390</t>
    <phoneticPr fontId="1" type="noConversion"/>
  </si>
  <si>
    <t>GENE-APL7-A11-CS-EF022</t>
    <phoneticPr fontId="1" type="noConversion"/>
  </si>
  <si>
    <t xml:space="preserve">GENE-BT05W2-A12-CS-N0001 </t>
    <phoneticPr fontId="1" type="noConversion"/>
  </si>
  <si>
    <t>DENEXT-RAP8-A10-0002</t>
    <phoneticPr fontId="1" type="noConversion"/>
  </si>
  <si>
    <t>UPX-EDGEFL-TGLI7G7E-A10-0000-0001</t>
    <phoneticPr fontId="1" type="noConversion"/>
  </si>
  <si>
    <t>ECN-010512</t>
    <phoneticPr fontId="1" type="noConversion"/>
  </si>
  <si>
    <t>14EX002688</t>
    <phoneticPr fontId="1" type="noConversion"/>
  </si>
  <si>
    <t>170X001248</t>
    <phoneticPr fontId="1" type="noConversion"/>
  </si>
  <si>
    <t>149X000421</t>
    <phoneticPr fontId="1" type="noConversion"/>
  </si>
  <si>
    <t xml:space="preserve">SAP0000001098 </t>
    <phoneticPr fontId="1" type="noConversion"/>
  </si>
  <si>
    <t xml:space="preserve">ECN-010068 </t>
    <phoneticPr fontId="1" type="noConversion"/>
  </si>
  <si>
    <t>ECN List內容有誤，請將清單內容更新，並將-S的版本更新為最新E.1</t>
    <phoneticPr fontId="1" type="noConversion"/>
  </si>
  <si>
    <t>ECN-010535</t>
    <phoneticPr fontId="1" type="noConversion"/>
  </si>
  <si>
    <t>9697UPPA06-D</t>
  </si>
  <si>
    <t>9697UPPA07-D</t>
  </si>
  <si>
    <t>9697UPPA08-D</t>
  </si>
  <si>
    <t>9697UPPA03-D</t>
  </si>
  <si>
    <t>9697UPPA05-D</t>
  </si>
  <si>
    <t>9697UPPA04-D</t>
    <phoneticPr fontId="1" type="noConversion"/>
  </si>
  <si>
    <t xml:space="preserve">ECN-010043 </t>
    <phoneticPr fontId="1" type="noConversion"/>
  </si>
  <si>
    <t>EE-A253517</t>
  </si>
  <si>
    <t>170X000919</t>
  </si>
  <si>
    <t xml:space="preserve"> M16BT07020</t>
    <phoneticPr fontId="1" type="noConversion"/>
  </si>
  <si>
    <t>16525X0017</t>
    <phoneticPr fontId="1" type="noConversion"/>
  </si>
  <si>
    <t>PICO-ARU4-A10-0003</t>
    <phoneticPr fontId="1" type="noConversion"/>
  </si>
  <si>
    <t>PICO-ARU4-A10-0004</t>
    <phoneticPr fontId="1" type="noConversion"/>
  </si>
  <si>
    <t>145X000092</t>
    <phoneticPr fontId="1" type="noConversion"/>
  </si>
  <si>
    <t>211X000469</t>
    <phoneticPr fontId="1" type="noConversion"/>
  </si>
  <si>
    <t>14CX000149</t>
    <phoneticPr fontId="1" type="noConversion"/>
  </si>
  <si>
    <t>16549X0144</t>
    <phoneticPr fontId="1" type="noConversion"/>
  </si>
  <si>
    <t>11AX000512</t>
    <phoneticPr fontId="1" type="noConversion"/>
  </si>
  <si>
    <t>1601X00032</t>
    <phoneticPr fontId="1" type="noConversion"/>
  </si>
  <si>
    <t>ECN-010504</t>
    <phoneticPr fontId="1" type="noConversion"/>
  </si>
  <si>
    <t>20LX001029</t>
    <phoneticPr fontId="1" type="noConversion"/>
  </si>
  <si>
    <t>20LX001026</t>
    <phoneticPr fontId="1" type="noConversion"/>
  </si>
  <si>
    <t>20LX001028</t>
    <phoneticPr fontId="1" type="noConversion"/>
  </si>
  <si>
    <t>20LX001027</t>
    <phoneticPr fontId="1" type="noConversion"/>
  </si>
  <si>
    <t>149X000422</t>
    <phoneticPr fontId="1" type="noConversion"/>
  </si>
  <si>
    <t>149X000423</t>
    <phoneticPr fontId="1" type="noConversion"/>
  </si>
  <si>
    <t>1463X00086</t>
    <phoneticPr fontId="1" type="noConversion"/>
  </si>
  <si>
    <t>9697ADN265-D</t>
    <phoneticPr fontId="1" type="noConversion"/>
  </si>
  <si>
    <t>9697ADN265-S</t>
    <phoneticPr fontId="1" type="noConversion"/>
  </si>
  <si>
    <t>ECN-010511</t>
    <phoneticPr fontId="1" type="noConversion"/>
  </si>
  <si>
    <t>14EX002672</t>
    <phoneticPr fontId="1" type="noConversion"/>
  </si>
  <si>
    <t>ECN-010536</t>
    <phoneticPr fontId="1" type="noConversion"/>
  </si>
  <si>
    <t>ECN-010530</t>
    <phoneticPr fontId="1" type="noConversion"/>
  </si>
  <si>
    <t>GENE-BT05-A12-CS-N0012</t>
    <phoneticPr fontId="1" type="noConversion"/>
  </si>
  <si>
    <t>GENE-BT05-A12-CS-N0013</t>
    <phoneticPr fontId="1" type="noConversion"/>
  </si>
  <si>
    <t>GENE-BT05-A12-CS-N0017</t>
    <phoneticPr fontId="1" type="noConversion"/>
  </si>
  <si>
    <t>GENE-WHU6-A11-CS-N0001</t>
    <phoneticPr fontId="1" type="noConversion"/>
  </si>
  <si>
    <t>GENE-WHU6-A11-CS-N0003</t>
    <phoneticPr fontId="1" type="noConversion"/>
  </si>
  <si>
    <t>SAP0000001042</t>
    <phoneticPr fontId="1" type="noConversion"/>
  </si>
  <si>
    <t xml:space="preserve"> ECN-010542</t>
    <phoneticPr fontId="1" type="noConversion"/>
  </si>
  <si>
    <t>SAP0000001298</t>
    <phoneticPr fontId="1" type="noConversion"/>
  </si>
  <si>
    <t>ECN-010528</t>
    <phoneticPr fontId="1" type="noConversion"/>
  </si>
  <si>
    <t>AXE-SBC-RK3588-A12-16G-CI</t>
    <phoneticPr fontId="1" type="noConversion"/>
  </si>
  <si>
    <t>修改品名</t>
    <phoneticPr fontId="1" type="noConversion"/>
  </si>
  <si>
    <t>半成品</t>
    <phoneticPr fontId="1" type="noConversion"/>
  </si>
  <si>
    <t>製成品</t>
    <phoneticPr fontId="1" type="noConversion"/>
  </si>
  <si>
    <t>Control Code</t>
    <phoneticPr fontId="1" type="noConversion"/>
  </si>
  <si>
    <t>Assign</t>
    <phoneticPr fontId="1" type="noConversion"/>
  </si>
  <si>
    <t>ECN</t>
    <phoneticPr fontId="1" type="noConversion"/>
  </si>
  <si>
    <t>學習</t>
    <phoneticPr fontId="1" type="noConversion"/>
  </si>
  <si>
    <t>其他</t>
  </si>
  <si>
    <t>其他</t>
    <phoneticPr fontId="1" type="noConversion"/>
  </si>
  <si>
    <t>Approval-電子件</t>
    <phoneticPr fontId="1" type="noConversion"/>
  </si>
  <si>
    <t>電子件</t>
    <phoneticPr fontId="1" type="noConversion"/>
  </si>
  <si>
    <t>機構件</t>
    <phoneticPr fontId="1" type="noConversion"/>
  </si>
  <si>
    <t>設定SIM/DIP階層</t>
    <phoneticPr fontId="1" type="noConversion"/>
  </si>
  <si>
    <t>1907R8K601</t>
    <phoneticPr fontId="1" type="noConversion"/>
  </si>
  <si>
    <t>EE-A253605</t>
  </si>
  <si>
    <t>141X000061</t>
  </si>
  <si>
    <t>EE-A253604</t>
  </si>
  <si>
    <t>141X000060</t>
  </si>
  <si>
    <t>EE-A253612</t>
  </si>
  <si>
    <t>142X000187</t>
  </si>
  <si>
    <t>EE-A253638</t>
  </si>
  <si>
    <t>1469X00065</t>
  </si>
  <si>
    <t>EE-A253641</t>
  </si>
  <si>
    <t>145X000121</t>
  </si>
  <si>
    <t>EE-A253644</t>
  </si>
  <si>
    <t>1468X00074</t>
  </si>
  <si>
    <t>EE-A253645</t>
  </si>
  <si>
    <t>1315Q00263</t>
  </si>
  <si>
    <t>EE-A253647</t>
  </si>
  <si>
    <t>143X000674</t>
  </si>
  <si>
    <t>EE-A253649</t>
  </si>
  <si>
    <t>147X000038</t>
  </si>
  <si>
    <t>EE-A243406</t>
  </si>
  <si>
    <t>143X000476</t>
  </si>
  <si>
    <t>EE-A252278</t>
  </si>
  <si>
    <t>143X000592</t>
  </si>
  <si>
    <t>UP-ASL02N100-A10-0864-A11</t>
    <phoneticPr fontId="1" type="noConversion"/>
  </si>
  <si>
    <t>EE-A252582</t>
  </si>
  <si>
    <t>143X000603</t>
  </si>
  <si>
    <t>EMB-Q170B-A12-ONYX</t>
    <phoneticPr fontId="1" type="noConversion"/>
  </si>
  <si>
    <t>修改為外購件</t>
    <phoneticPr fontId="1" type="noConversion"/>
  </si>
  <si>
    <t>EE-A253297</t>
  </si>
  <si>
    <t>1463X00125</t>
  </si>
  <si>
    <t>EE-A253438</t>
  </si>
  <si>
    <t>16527X0076</t>
  </si>
  <si>
    <t>C3K1468X00056</t>
    <phoneticPr fontId="1" type="noConversion"/>
  </si>
  <si>
    <t>延伸料號</t>
    <phoneticPr fontId="1" type="noConversion"/>
  </si>
  <si>
    <t>-</t>
    <phoneticPr fontId="1" type="noConversion"/>
  </si>
  <si>
    <t>C3K1468X00068</t>
    <phoneticPr fontId="1" type="noConversion"/>
  </si>
  <si>
    <t>9D4008G01H</t>
    <phoneticPr fontId="1" type="noConversion"/>
  </si>
  <si>
    <t>GENE-BT05-A12-0002</t>
    <phoneticPr fontId="1" type="noConversion"/>
  </si>
  <si>
    <t>105X000040</t>
    <phoneticPr fontId="1" type="noConversion"/>
  </si>
  <si>
    <t>14CX000149</t>
    <phoneticPr fontId="1" type="noConversion"/>
  </si>
  <si>
    <t>S400000004</t>
    <phoneticPr fontId="1" type="noConversion"/>
  </si>
  <si>
    <t>S400000010</t>
    <phoneticPr fontId="1" type="noConversion"/>
  </si>
  <si>
    <t>S600000087</t>
    <phoneticPr fontId="1" type="noConversion"/>
  </si>
  <si>
    <t>PICO-ADN4-SEMI-B10-PP01</t>
    <phoneticPr fontId="1" type="noConversion"/>
  </si>
  <si>
    <t>PICO-ADN4-SEMI-B10-PP02</t>
    <phoneticPr fontId="1" type="noConversion"/>
  </si>
  <si>
    <t>9697DC0800-S</t>
    <phoneticPr fontId="1" type="noConversion"/>
  </si>
  <si>
    <t>9697DC0800-D</t>
    <phoneticPr fontId="1" type="noConversion"/>
  </si>
  <si>
    <t>1231X00157</t>
    <phoneticPr fontId="1" type="noConversion"/>
  </si>
  <si>
    <t>PICO-KBU4-SEMI-A10-CS-ES001</t>
    <phoneticPr fontId="1" type="noConversion"/>
  </si>
  <si>
    <t>14EX002659</t>
    <phoneticPr fontId="1" type="noConversion"/>
  </si>
  <si>
    <t>BIOS/Driver</t>
    <phoneticPr fontId="1" type="noConversion"/>
  </si>
  <si>
    <t>14EX002668</t>
    <phoneticPr fontId="1" type="noConversion"/>
  </si>
  <si>
    <t>14EX002678</t>
    <phoneticPr fontId="1" type="noConversion"/>
  </si>
  <si>
    <t>PICO-TGU4-A10-0004</t>
    <phoneticPr fontId="1" type="noConversion"/>
  </si>
  <si>
    <t>PICO-TGU4-A10-0007</t>
    <phoneticPr fontId="1" type="noConversion"/>
  </si>
  <si>
    <t>SAP0000001294</t>
    <phoneticPr fontId="1" type="noConversion"/>
  </si>
  <si>
    <t>SAP0000001308</t>
    <phoneticPr fontId="1" type="noConversion"/>
  </si>
  <si>
    <t>ECN-010548</t>
    <phoneticPr fontId="1" type="noConversion"/>
  </si>
  <si>
    <t>ECN-010542</t>
    <phoneticPr fontId="1" type="noConversion"/>
  </si>
  <si>
    <t>EE-A253580</t>
  </si>
  <si>
    <t>1211X00335</t>
  </si>
  <si>
    <t xml:space="preserve">GENE-5315-A13-CS-E0004 </t>
    <phoneticPr fontId="1" type="noConversion"/>
  </si>
  <si>
    <t>170X001250</t>
    <phoneticPr fontId="1" type="noConversion"/>
  </si>
  <si>
    <t>1907UPFA00</t>
    <phoneticPr fontId="1" type="noConversion"/>
  </si>
  <si>
    <t>ECN-010546</t>
    <phoneticPr fontId="1" type="noConversion"/>
  </si>
  <si>
    <t>EE-A253667</t>
  </si>
  <si>
    <t>118X000103</t>
  </si>
  <si>
    <t>EE-A253682</t>
  </si>
  <si>
    <t>144X000468</t>
  </si>
  <si>
    <t>EE-A253683</t>
  </si>
  <si>
    <t>144X000573</t>
  </si>
  <si>
    <t>9697CSGT01-S</t>
    <phoneticPr fontId="1" type="noConversion"/>
  </si>
  <si>
    <t>9697CSGT01-D</t>
    <phoneticPr fontId="1" type="noConversion"/>
  </si>
  <si>
    <t>9651UPPC02</t>
    <phoneticPr fontId="1" type="noConversion"/>
  </si>
  <si>
    <t>UPPC-ASLN15-N97-A10-0000</t>
    <phoneticPr fontId="1" type="noConversion"/>
  </si>
  <si>
    <t>EE-A253689</t>
  </si>
  <si>
    <t>118X000104</t>
  </si>
  <si>
    <t>EE-A253690</t>
  </si>
  <si>
    <t>118X000105</t>
  </si>
  <si>
    <t>EE-A253692</t>
  </si>
  <si>
    <t>16542X0111</t>
  </si>
  <si>
    <t>PICO-APL3-A11-F001</t>
    <phoneticPr fontId="1" type="noConversion"/>
  </si>
  <si>
    <t>PICO-TWL4-B10-0002</t>
    <phoneticPr fontId="1" type="noConversion"/>
  </si>
  <si>
    <t>PICO-EHL1-A10-CS-N0001</t>
    <phoneticPr fontId="1" type="noConversion"/>
  </si>
  <si>
    <t>update PCRF (change new DDR4)
更新客戶確認信件</t>
    <phoneticPr fontId="1" type="noConversion"/>
  </si>
  <si>
    <t>EE-A253611</t>
  </si>
  <si>
    <t>1300Q00024</t>
  </si>
  <si>
    <t>ECN-010541</t>
    <phoneticPr fontId="1" type="noConversion"/>
  </si>
  <si>
    <t>ECN-010494</t>
    <phoneticPr fontId="1" type="noConversion"/>
  </si>
  <si>
    <t>ECN-010561</t>
    <phoneticPr fontId="1" type="noConversion"/>
  </si>
  <si>
    <t>19071HM200</t>
    <phoneticPr fontId="1" type="noConversion"/>
  </si>
  <si>
    <t>16525X0017</t>
    <phoneticPr fontId="1" type="noConversion"/>
  </si>
  <si>
    <t>105X000040</t>
    <phoneticPr fontId="1" type="noConversion"/>
  </si>
  <si>
    <t>EMB-APL3-A10-F1-CZ</t>
    <phoneticPr fontId="1" type="noConversion"/>
  </si>
  <si>
    <t>143X000475</t>
  </si>
  <si>
    <t>170X001247</t>
    <phoneticPr fontId="1" type="noConversion"/>
  </si>
  <si>
    <t xml:space="preserve"> PICO-TGU4W1-A10-0005</t>
    <phoneticPr fontId="1" type="noConversion"/>
  </si>
  <si>
    <t>ECN-010464</t>
    <phoneticPr fontId="1" type="noConversion"/>
  </si>
  <si>
    <t>ECN-010553</t>
    <phoneticPr fontId="1" type="noConversion"/>
  </si>
  <si>
    <t>ECN-010544</t>
    <phoneticPr fontId="1" type="noConversion"/>
  </si>
  <si>
    <t>143X000676</t>
    <phoneticPr fontId="1" type="noConversion"/>
  </si>
  <si>
    <t>UPPC-ASLN15-I3-A10-0000</t>
    <phoneticPr fontId="1" type="noConversion"/>
  </si>
  <si>
    <t>9697DS0301-S</t>
    <phoneticPr fontId="1" type="noConversion"/>
  </si>
  <si>
    <t>9697DS0301-D</t>
    <phoneticPr fontId="1" type="noConversion"/>
  </si>
  <si>
    <t>PICO-V2K4-A11-0005</t>
    <phoneticPr fontId="1" type="noConversion"/>
  </si>
  <si>
    <t>PICO-ADN4-A10-0004</t>
    <phoneticPr fontId="1" type="noConversion"/>
  </si>
  <si>
    <t>PICO-MTU4-SEMI-A10-P001</t>
    <phoneticPr fontId="1" type="noConversion"/>
  </si>
  <si>
    <t>試用期心得報告製作</t>
    <phoneticPr fontId="1" type="noConversion"/>
  </si>
  <si>
    <t>GENE-5315-A13-CS-E0004</t>
    <phoneticPr fontId="1" type="noConversion"/>
  </si>
  <si>
    <t>UP-APL03C2F-A10-0232-SOAR</t>
    <phoneticPr fontId="1" type="noConversion"/>
  </si>
  <si>
    <t>修改Control Code</t>
    <phoneticPr fontId="1" type="noConversion"/>
  </si>
  <si>
    <t>UP-ADLN100-A10-0432-HZFT-A11</t>
    <phoneticPr fontId="1" type="noConversion"/>
  </si>
  <si>
    <t>UP-EDGE-APL03C2F-A10-0432-CETR</t>
    <phoneticPr fontId="1" type="noConversion"/>
  </si>
  <si>
    <t>UP-ADLN100-A10-16512-ZWKJ-A11</t>
    <phoneticPr fontId="1" type="noConversion"/>
  </si>
  <si>
    <t>UP-APL03C2FLH-A10-0232-GLNO</t>
    <phoneticPr fontId="1" type="noConversion"/>
  </si>
  <si>
    <t>UP-EDGE-ADLN100-A10-08128-NCGD-A11</t>
    <phoneticPr fontId="1" type="noConversion"/>
  </si>
  <si>
    <t>UP-ADLN100-A12-0864-KST-A11</t>
    <phoneticPr fontId="1" type="noConversion"/>
  </si>
  <si>
    <t>UP-ADLN97-A10-0864-PLRB-A11</t>
    <phoneticPr fontId="1" type="noConversion"/>
  </si>
  <si>
    <t>UP-EDGE-APL03C2F-A10-0432-JMNG</t>
    <phoneticPr fontId="1" type="noConversion"/>
  </si>
  <si>
    <t>UP-APL03C2F-A10-0216-SOAR</t>
    <phoneticPr fontId="1" type="noConversion"/>
  </si>
  <si>
    <t>UP-APL03C2FLH-A10-0232-DVT</t>
    <phoneticPr fontId="1" type="noConversion"/>
  </si>
  <si>
    <t>UP-EDGE-ADLN97-0864-R150TK</t>
    <phoneticPr fontId="1" type="noConversion"/>
  </si>
  <si>
    <t>UP-ADLNX11E-A10-0864-NXTQ-A11</t>
    <phoneticPr fontId="1" type="noConversion"/>
  </si>
  <si>
    <t>UP-APL03X7F-A10-0464-TRGU</t>
    <phoneticPr fontId="1" type="noConversion"/>
  </si>
  <si>
    <t>UP-EDGE-ADLN100-A10-0864-TAKO-A11</t>
    <phoneticPr fontId="1" type="noConversion"/>
  </si>
  <si>
    <t>UP-ADLN100-A10-0832-RAD-A11</t>
    <phoneticPr fontId="1" type="noConversion"/>
  </si>
  <si>
    <t>UP-EDGE-ADLN100-A10-0432-NOG-A11</t>
    <phoneticPr fontId="1" type="noConversion"/>
  </si>
  <si>
    <t>UP-EDGE-APL03X7F-A10-08128-CETR</t>
    <phoneticPr fontId="1" type="noConversion"/>
  </si>
  <si>
    <t>UP-APL03C2F-A10-0432-KTSK</t>
    <phoneticPr fontId="1" type="noConversion"/>
  </si>
  <si>
    <t>PICO-ARU4-A10-0002</t>
    <phoneticPr fontId="1" type="noConversion"/>
  </si>
  <si>
    <t>PICO-APL1-A11-CS-JF003</t>
    <phoneticPr fontId="1" type="noConversion"/>
  </si>
  <si>
    <t>更新PCRF，已執行ECN-010500</t>
    <phoneticPr fontId="1" type="noConversion"/>
  </si>
  <si>
    <t>EMB-Q170B-A12-ONYX</t>
    <phoneticPr fontId="1" type="noConversion"/>
  </si>
  <si>
    <t>SAP0000001275</t>
    <phoneticPr fontId="1" type="noConversion"/>
  </si>
  <si>
    <t>ECN-010528</t>
    <phoneticPr fontId="1" type="noConversion"/>
  </si>
  <si>
    <t>ECN-010068</t>
    <phoneticPr fontId="1" type="noConversion"/>
  </si>
  <si>
    <t>退回
請協助將受影響物件版本更新為最新E.1</t>
    <phoneticPr fontId="1" type="noConversion"/>
  </si>
  <si>
    <t>PICO-MTU4-SEMI-A10-P002</t>
    <phoneticPr fontId="1" type="noConversion"/>
  </si>
  <si>
    <t>ECN-010560</t>
    <phoneticPr fontId="1" type="noConversion"/>
  </si>
  <si>
    <t>退回
請協助放置受影響物件</t>
    <phoneticPr fontId="1" type="noConversion"/>
  </si>
  <si>
    <t>SAP0000001241</t>
    <phoneticPr fontId="1" type="noConversion"/>
  </si>
  <si>
    <t>PICO-TGU4-A10-0006</t>
    <phoneticPr fontId="1" type="noConversion"/>
  </si>
  <si>
    <t>20LX001038</t>
    <phoneticPr fontId="1" type="noConversion"/>
  </si>
  <si>
    <t>20LX001037</t>
    <phoneticPr fontId="1" type="noConversion"/>
  </si>
  <si>
    <t>213X000424</t>
    <phoneticPr fontId="1" type="noConversion"/>
  </si>
  <si>
    <t>9697TWL902-S-ROH</t>
    <phoneticPr fontId="1" type="noConversion"/>
  </si>
  <si>
    <t>9697TWL902-D-ROH</t>
    <phoneticPr fontId="1" type="noConversion"/>
  </si>
  <si>
    <t>9697ADN91B-S-ROH</t>
    <phoneticPr fontId="1" type="noConversion"/>
  </si>
  <si>
    <t>9697ADN91B-D-ROH</t>
    <phoneticPr fontId="1" type="noConversion"/>
  </si>
  <si>
    <t>COM-TGUC6-HSK01-C001</t>
    <phoneticPr fontId="1" type="noConversion"/>
  </si>
  <si>
    <t>GENE-ASL6W2-A10-0001</t>
    <phoneticPr fontId="1" type="noConversion"/>
  </si>
  <si>
    <t>14EX002447</t>
    <phoneticPr fontId="1" type="noConversion"/>
  </si>
  <si>
    <t>ECN-010558</t>
    <phoneticPr fontId="1" type="noConversion"/>
  </si>
  <si>
    <t>EE-A253693</t>
  </si>
  <si>
    <t>148X000050</t>
  </si>
  <si>
    <t>EE-A253694</t>
  </si>
  <si>
    <t>148X000052</t>
  </si>
  <si>
    <t>EE-A253700</t>
  </si>
  <si>
    <t>148X000051</t>
  </si>
  <si>
    <t>EE-A253705</t>
  </si>
  <si>
    <t>16542X0112</t>
  </si>
  <si>
    <t>EE-A252135</t>
  </si>
  <si>
    <t>16549X0178</t>
  </si>
  <si>
    <t>EE-A253112</t>
  </si>
  <si>
    <t>1255X00118</t>
  </si>
  <si>
    <t>EE-A252734</t>
  </si>
  <si>
    <t>1211X00311</t>
  </si>
  <si>
    <t>EE-A243279</t>
  </si>
  <si>
    <t>1255X00099</t>
  </si>
  <si>
    <t>DENEXT-RAP8-A10-0002</t>
    <phoneticPr fontId="1" type="noConversion"/>
  </si>
  <si>
    <t>GENE-5315-A13-CS-E0004</t>
    <phoneticPr fontId="1" type="noConversion"/>
  </si>
  <si>
    <t>PICO-EHL4-A11-0002</t>
    <phoneticPr fontId="1" type="noConversion"/>
  </si>
  <si>
    <t>RS-UY-IOT-A11</t>
    <phoneticPr fontId="1" type="noConversion"/>
  </si>
  <si>
    <t>RS Sample</t>
    <phoneticPr fontId="1" type="noConversion"/>
  </si>
  <si>
    <t>YUP1469X00030</t>
    <phoneticPr fontId="1" type="noConversion"/>
  </si>
  <si>
    <t>9697MBTS20-D</t>
    <phoneticPr fontId="1" type="noConversion"/>
  </si>
  <si>
    <t>修改SMT&amp;DIP階層</t>
    <phoneticPr fontId="1" type="noConversion"/>
  </si>
  <si>
    <t>M8B6500010</t>
    <phoneticPr fontId="1" type="noConversion"/>
  </si>
  <si>
    <t>16542X0114</t>
    <phoneticPr fontId="1" type="noConversion"/>
  </si>
  <si>
    <t>16542X0113</t>
    <phoneticPr fontId="1" type="noConversion"/>
  </si>
  <si>
    <t>SAP0000001255</t>
    <phoneticPr fontId="1" type="noConversion"/>
  </si>
  <si>
    <t>GENE-TGU6-A10-CS-W0003</t>
    <phoneticPr fontId="1" type="noConversion"/>
  </si>
  <si>
    <t>ECN-010577</t>
    <phoneticPr fontId="1" type="noConversion"/>
  </si>
  <si>
    <t>退回</t>
    <phoneticPr fontId="1" type="noConversion"/>
  </si>
  <si>
    <t>RS-MIX-ALND1-A11-N97-SF-08128</t>
    <phoneticPr fontId="1" type="noConversion"/>
  </si>
  <si>
    <t>RS Sample</t>
    <phoneticPr fontId="1" type="noConversion"/>
  </si>
  <si>
    <t>RS-MIX-ALND1-A11-X7425E-SF-08128</t>
    <phoneticPr fontId="1" type="noConversion"/>
  </si>
  <si>
    <t>96971HM200-S</t>
    <phoneticPr fontId="1" type="noConversion"/>
  </si>
  <si>
    <t>96971HM200-D</t>
    <phoneticPr fontId="1" type="noConversion"/>
  </si>
  <si>
    <t>M0UPSL0010</t>
    <phoneticPr fontId="1" type="noConversion"/>
  </si>
  <si>
    <t>YSB144X000337</t>
    <phoneticPr fontId="1" type="noConversion"/>
  </si>
  <si>
    <t>Member List 上傳</t>
    <phoneticPr fontId="1" type="noConversion"/>
  </si>
  <si>
    <t>ECN-010175</t>
    <phoneticPr fontId="1" type="noConversion"/>
  </si>
  <si>
    <t>RTC-1210</t>
    <phoneticPr fontId="1" type="noConversion"/>
  </si>
  <si>
    <t>CEXD-AEUBAL01</t>
    <phoneticPr fontId="1" type="noConversion"/>
  </si>
  <si>
    <t>MIX-H610D1-A10-KE</t>
    <phoneticPr fontId="1" type="noConversion"/>
  </si>
  <si>
    <t>EPIC-BTS9 A11</t>
    <phoneticPr fontId="1" type="noConversion"/>
  </si>
  <si>
    <t>KT-5DP-LPDDR5-245</t>
    <phoneticPr fontId="1" type="noConversion"/>
  </si>
  <si>
    <t>FAY-BS1_SMARC</t>
    <phoneticPr fontId="1" type="noConversion"/>
  </si>
  <si>
    <t>MIX-H810WV1-X16</t>
    <phoneticPr fontId="1" type="noConversion"/>
  </si>
  <si>
    <t>ECN-010593</t>
    <phoneticPr fontId="1" type="noConversion"/>
  </si>
  <si>
    <t>ECN-010248</t>
    <phoneticPr fontId="1" type="noConversion"/>
  </si>
  <si>
    <t>EE-A253396</t>
  </si>
  <si>
    <t>143X000665</t>
  </si>
  <si>
    <t>申請人：尚未打版驗證，預計2026/3/30承認</t>
    <phoneticPr fontId="1" type="noConversion"/>
  </si>
  <si>
    <t>19071HM200</t>
    <phoneticPr fontId="1" type="noConversion"/>
  </si>
  <si>
    <t>20LX001047</t>
    <phoneticPr fontId="1" type="noConversion"/>
  </si>
  <si>
    <t>UP-ASL02N97-A10-0864</t>
    <phoneticPr fontId="1" type="noConversion"/>
  </si>
  <si>
    <t>EE-A242918</t>
  </si>
  <si>
    <t>16545X0035</t>
  </si>
  <si>
    <t>GENE-ASL6W2-A10-CS-E0001</t>
    <phoneticPr fontId="1" type="noConversion"/>
  </si>
  <si>
    <t>Control Code</t>
    <phoneticPr fontId="1" type="noConversion"/>
  </si>
  <si>
    <t>149SF02040</t>
    <phoneticPr fontId="1" type="noConversion"/>
  </si>
  <si>
    <t>170X001259</t>
    <phoneticPr fontId="1" type="noConversion"/>
  </si>
  <si>
    <t>170X001258</t>
    <phoneticPr fontId="1" type="noConversion"/>
  </si>
  <si>
    <t>170X001257</t>
    <phoneticPr fontId="1" type="noConversion"/>
  </si>
  <si>
    <t>170X001256</t>
    <phoneticPr fontId="1" type="noConversion"/>
  </si>
  <si>
    <t>EPIC-ADN9-A11-CS-C0001</t>
    <phoneticPr fontId="1" type="noConversion"/>
  </si>
  <si>
    <t>144X000574</t>
    <phoneticPr fontId="1" type="noConversion"/>
  </si>
  <si>
    <t>209X000170</t>
    <phoneticPr fontId="1" type="noConversion"/>
  </si>
  <si>
    <t>M0UPSL0020</t>
    <phoneticPr fontId="1" type="noConversion"/>
  </si>
  <si>
    <t>M1UPSL0040</t>
    <phoneticPr fontId="1" type="noConversion"/>
  </si>
  <si>
    <t>TH2UPSL040</t>
    <phoneticPr fontId="1" type="noConversion"/>
  </si>
  <si>
    <t>14EX002613</t>
    <phoneticPr fontId="1" type="noConversion"/>
  </si>
  <si>
    <t>1907UPWC00</t>
    <phoneticPr fontId="1" type="noConversion"/>
  </si>
  <si>
    <t>修改層數12→14</t>
    <phoneticPr fontId="1" type="noConversion"/>
  </si>
  <si>
    <t>14EX002689</t>
    <phoneticPr fontId="1" type="noConversion"/>
  </si>
  <si>
    <t>SAP0000001301</t>
    <phoneticPr fontId="1" type="noConversion"/>
  </si>
  <si>
    <t>YSB9D4032G00F</t>
    <phoneticPr fontId="1" type="noConversion"/>
  </si>
  <si>
    <t>YSB9C3001T00E</t>
    <phoneticPr fontId="1" type="noConversion"/>
  </si>
  <si>
    <t>16545X0009</t>
    <phoneticPr fontId="1" type="noConversion"/>
  </si>
  <si>
    <t>9C4080G001</t>
    <phoneticPr fontId="1" type="noConversion"/>
  </si>
  <si>
    <t>PICO-APL1-A11-CS-NF006</t>
    <phoneticPr fontId="1" type="noConversion"/>
  </si>
  <si>
    <t>RS-UPS-EDGE-ASLX25E-A10-0432</t>
    <phoneticPr fontId="1" type="noConversion"/>
  </si>
  <si>
    <t>9697DIST0D-S</t>
    <phoneticPr fontId="1" type="noConversion"/>
  </si>
  <si>
    <t>9697DIST0D-D</t>
    <phoneticPr fontId="1" type="noConversion"/>
  </si>
  <si>
    <t xml:space="preserve"> 9697DIST0F-S</t>
    <phoneticPr fontId="1" type="noConversion"/>
  </si>
  <si>
    <t xml:space="preserve"> 9697DIST0F-D</t>
    <phoneticPr fontId="1" type="noConversion"/>
  </si>
  <si>
    <t>9697DIST0E-S</t>
    <phoneticPr fontId="1" type="noConversion"/>
  </si>
  <si>
    <t>9697DIST0E-D</t>
    <phoneticPr fontId="1" type="noConversion"/>
  </si>
  <si>
    <t>之前已有Assign，本次僅更新金額</t>
    <phoneticPr fontId="1" type="noConversion"/>
  </si>
  <si>
    <t>SRG-IMX8P-A11-0432</t>
    <phoneticPr fontId="1" type="noConversion"/>
  </si>
  <si>
    <t>105X0005833</t>
    <phoneticPr fontId="1" type="noConversion"/>
  </si>
  <si>
    <t>拋轉ERP</t>
    <phoneticPr fontId="1" type="noConversion"/>
  </si>
  <si>
    <t>1905TGH720</t>
    <phoneticPr fontId="1" type="noConversion"/>
  </si>
  <si>
    <t>修改廠商型號→會簽採購</t>
    <phoneticPr fontId="1" type="noConversion"/>
  </si>
  <si>
    <t>NXM-H310C-A20</t>
    <phoneticPr fontId="1" type="noConversion"/>
  </si>
  <si>
    <t>ECN-010604</t>
    <phoneticPr fontId="1" type="noConversion"/>
  </si>
  <si>
    <t>PER-TAICX-A10-001</t>
    <phoneticPr fontId="1" type="noConversion"/>
  </si>
  <si>
    <t>EE-A253706</t>
  </si>
  <si>
    <t>14CX000149</t>
  </si>
  <si>
    <t>EE-A253740</t>
  </si>
  <si>
    <t>105X000853</t>
  </si>
  <si>
    <t>EE-A253722</t>
  </si>
  <si>
    <t>1211X00338</t>
  </si>
  <si>
    <t>EE-A242920</t>
  </si>
  <si>
    <t>16548X0065</t>
  </si>
  <si>
    <t>EE-A252697</t>
  </si>
  <si>
    <t>1252X00027</t>
  </si>
  <si>
    <t>EE-A243360</t>
  </si>
  <si>
    <t>16545X0039</t>
  </si>
  <si>
    <t>UP-ADLN100-A10-0832-RAD-A11</t>
    <phoneticPr fontId="1" type="noConversion"/>
  </si>
  <si>
    <t>EE-A252979</t>
  </si>
  <si>
    <t>1251X00025</t>
  </si>
  <si>
    <t>PICO-TGU4W1-A10-CS-J0001</t>
    <phoneticPr fontId="1" type="noConversion"/>
  </si>
  <si>
    <t>PICO-TGU4-A10-0004</t>
    <phoneticPr fontId="1" type="noConversion"/>
  </si>
  <si>
    <t>NANOCOM-APL-A11-CS-NRF01</t>
    <phoneticPr fontId="1" type="noConversion"/>
  </si>
  <si>
    <t>報告</t>
    <phoneticPr fontId="1" type="noConversion"/>
  </si>
  <si>
    <t>UPS-ASLN97-A10-16128</t>
    <phoneticPr fontId="1" type="noConversion"/>
  </si>
  <si>
    <t>9697DC0901-S</t>
    <phoneticPr fontId="1" type="noConversion"/>
  </si>
  <si>
    <t>9697DC0901-D</t>
    <phoneticPr fontId="1" type="noConversion"/>
  </si>
  <si>
    <t>14EX002666</t>
    <phoneticPr fontId="1" type="noConversion"/>
  </si>
  <si>
    <t>YSB1468X00033</t>
    <phoneticPr fontId="1" type="noConversion"/>
  </si>
  <si>
    <t>YSB1468X00049</t>
    <phoneticPr fontId="1" type="noConversion"/>
  </si>
  <si>
    <t>YSB1468X00043</t>
    <phoneticPr fontId="1" type="noConversion"/>
  </si>
  <si>
    <t>YSB1468X00055</t>
    <phoneticPr fontId="1" type="noConversion"/>
  </si>
  <si>
    <t>YUP144X000339</t>
    <phoneticPr fontId="1" type="noConversion"/>
  </si>
  <si>
    <t>141X000064</t>
    <phoneticPr fontId="1" type="noConversion"/>
  </si>
  <si>
    <t>M0RAP80010</t>
    <phoneticPr fontId="1" type="noConversion"/>
  </si>
  <si>
    <t>M0RAP80020</t>
    <phoneticPr fontId="1" type="noConversion"/>
  </si>
  <si>
    <t>TH2UPSL050</t>
    <phoneticPr fontId="1" type="noConversion"/>
  </si>
  <si>
    <t>ECN-010575</t>
    <phoneticPr fontId="1" type="noConversion"/>
  </si>
  <si>
    <t>ECN-010577</t>
    <phoneticPr fontId="1" type="noConversion"/>
  </si>
  <si>
    <t>受影響物件 9697UPTN0Y-S，最新版本為C.1，請協助修正</t>
    <phoneticPr fontId="1" type="noConversion"/>
  </si>
  <si>
    <t>14EX002682</t>
    <phoneticPr fontId="1" type="noConversion"/>
  </si>
  <si>
    <t>YUP144X000374</t>
    <phoneticPr fontId="1" type="noConversion"/>
  </si>
  <si>
    <t>EPIC-ADN9-PUC-A11-CS-N0001</t>
    <phoneticPr fontId="1" type="noConversion"/>
  </si>
  <si>
    <t>190805H032</t>
    <phoneticPr fontId="1" type="noConversion"/>
  </si>
  <si>
    <t>EE-A243303</t>
  </si>
  <si>
    <t>149X000283</t>
  </si>
  <si>
    <t>原本為A供應商，更換為B供應商→會簽給採購</t>
    <phoneticPr fontId="1" type="noConversion"/>
  </si>
  <si>
    <t>EE-A234034</t>
  </si>
  <si>
    <t>16522X0069</t>
  </si>
  <si>
    <t>DENEXT-V2K8-A11-0002A</t>
    <phoneticPr fontId="1" type="noConversion"/>
  </si>
  <si>
    <t>UP-APL03C2FLH-A10-0432</t>
    <phoneticPr fontId="1" type="noConversion"/>
  </si>
  <si>
    <t>ECN-010602</t>
    <phoneticPr fontId="1" type="noConversion"/>
  </si>
  <si>
    <t>受影響物件9697ADP614-S-APL，最新版本為C.1，請協助更新</t>
    <phoneticPr fontId="1" type="noConversion"/>
  </si>
  <si>
    <t>ECN-010597</t>
    <phoneticPr fontId="1" type="noConversion"/>
  </si>
  <si>
    <t>UPN-EDGE-ADLN97-A10-0864</t>
    <phoneticPr fontId="1" type="noConversion"/>
  </si>
  <si>
    <t>9697DIST07-T</t>
    <phoneticPr fontId="1" type="noConversion"/>
  </si>
  <si>
    <t>9697DIST08-T</t>
  </si>
  <si>
    <t>9697DIST09-T</t>
  </si>
  <si>
    <t>EE-A243104</t>
  </si>
  <si>
    <t>1463X00048</t>
  </si>
  <si>
    <t>ECN-010590</t>
    <phoneticPr fontId="1" type="noConversion"/>
  </si>
  <si>
    <t>受影響物件9697ADN60Y-S-RVM，最新版本為C.1，請協助修改</t>
    <phoneticPr fontId="1" type="noConversion"/>
  </si>
  <si>
    <t>DENEXT-RAP8-A10-0001</t>
    <phoneticPr fontId="1" type="noConversion"/>
  </si>
  <si>
    <t>UPX-EDGE-ASLN97-A10-0864-RYO</t>
    <phoneticPr fontId="1" type="noConversion"/>
  </si>
  <si>
    <t>PICO-EHL4-A11-CS-N0007</t>
    <phoneticPr fontId="1" type="noConversion"/>
  </si>
  <si>
    <t>UPN-EDGE-ADLNX25E-A10-0864</t>
    <phoneticPr fontId="1" type="noConversion"/>
  </si>
  <si>
    <t>UPN-APLP4F-A10-0864-MNTG</t>
    <phoneticPr fontId="1" type="noConversion"/>
  </si>
  <si>
    <t>UPX-EDGE-MTL125H-A10-321T-GMN</t>
    <phoneticPr fontId="1" type="noConversion"/>
  </si>
  <si>
    <t>M8B6500010</t>
    <phoneticPr fontId="1" type="noConversion"/>
  </si>
  <si>
    <t>YUP144X000339</t>
    <phoneticPr fontId="1" type="noConversion"/>
  </si>
  <si>
    <t>YSB1468X00055</t>
    <phoneticPr fontId="1" type="noConversion"/>
  </si>
  <si>
    <t>YSB1468X00033</t>
    <phoneticPr fontId="1" type="noConversion"/>
  </si>
  <si>
    <t>YSB1468X00043</t>
    <phoneticPr fontId="1" type="noConversion"/>
  </si>
  <si>
    <t>ECN-010585</t>
    <phoneticPr fontId="1" type="noConversion"/>
  </si>
  <si>
    <t>※ 有料件因當時略過拋轉，使得Windchill無拋轉紀錄
IT需要ERP與WC比較版本內結構是否一致，再將其料號的BOM是否存在ERP、ERP BPM對應PLM版本修改</t>
    <phoneticPr fontId="1" type="noConversion"/>
  </si>
  <si>
    <t>170X001189</t>
    <phoneticPr fontId="1" type="noConversion"/>
  </si>
  <si>
    <t>170X001190</t>
  </si>
  <si>
    <t>MIX-TLUD1-A11-1115-PNT226</t>
    <phoneticPr fontId="1" type="noConversion"/>
  </si>
  <si>
    <t>修改產品線代碼</t>
    <phoneticPr fontId="1" type="noConversion"/>
  </si>
  <si>
    <t>GENE-WHU6-A11-CN-W0001</t>
    <phoneticPr fontId="1" type="noConversion"/>
  </si>
  <si>
    <t>105X000859</t>
    <phoneticPr fontId="1" type="noConversion"/>
  </si>
  <si>
    <t>14CX000151</t>
    <phoneticPr fontId="1" type="noConversion"/>
  </si>
  <si>
    <t>170X001266</t>
    <phoneticPr fontId="1" type="noConversion"/>
  </si>
  <si>
    <t>1908FS0000</t>
    <phoneticPr fontId="1" type="noConversion"/>
  </si>
  <si>
    <t>1908GNRD01</t>
    <phoneticPr fontId="1" type="noConversion"/>
  </si>
  <si>
    <t>1908LWV101</t>
    <phoneticPr fontId="1" type="noConversion"/>
  </si>
  <si>
    <t>SAP0000001269</t>
    <phoneticPr fontId="1" type="noConversion"/>
  </si>
  <si>
    <t>SAP0000001301</t>
    <phoneticPr fontId="1" type="noConversion"/>
  </si>
  <si>
    <t>-S/-D 需成對至工程中心，請協助確認並再次送出</t>
    <phoneticPr fontId="1" type="noConversion"/>
  </si>
  <si>
    <t>9697AXON82-S</t>
    <phoneticPr fontId="1" type="noConversion"/>
  </si>
  <si>
    <t>14EX002698</t>
    <phoneticPr fontId="1" type="noConversion"/>
  </si>
  <si>
    <t>ECN-010560</t>
    <phoneticPr fontId="1" type="noConversion"/>
  </si>
  <si>
    <t>ECN-010610</t>
    <phoneticPr fontId="1" type="noConversion"/>
  </si>
  <si>
    <t>9697UPFA01-T</t>
    <phoneticPr fontId="1" type="noConversion"/>
  </si>
  <si>
    <t xml:space="preserve"> 9697AXON82-S</t>
    <phoneticPr fontId="1" type="noConversion"/>
  </si>
  <si>
    <t xml:space="preserve"> 9697AXON82-D</t>
    <phoneticPr fontId="1" type="noConversion"/>
  </si>
  <si>
    <t>EPIC-BT07-CAB01-ESF</t>
    <phoneticPr fontId="1" type="noConversion"/>
  </si>
  <si>
    <t>MIX-ALND1-A11-N97-NHS</t>
    <phoneticPr fontId="1" type="noConversion"/>
  </si>
  <si>
    <t>EE-A252699</t>
  </si>
  <si>
    <t>16522X0098</t>
  </si>
  <si>
    <t>EE-A243085</t>
  </si>
  <si>
    <t>16545X0036</t>
  </si>
  <si>
    <t>EE-A243577</t>
  </si>
  <si>
    <t>149X000300</t>
  </si>
  <si>
    <t>EE-A252280</t>
  </si>
  <si>
    <t>1600X00022</t>
  </si>
  <si>
    <t>EE-A252037</t>
  </si>
  <si>
    <t>1304Q00111</t>
  </si>
  <si>
    <t>ECN-010615</t>
    <phoneticPr fontId="1" type="noConversion"/>
  </si>
  <si>
    <t>ECN-010590</t>
    <phoneticPr fontId="1" type="noConversion"/>
  </si>
  <si>
    <t>UPX-ADLPI7C-A10-1600</t>
    <phoneticPr fontId="1" type="noConversion"/>
  </si>
  <si>
    <t>EE-A252261</t>
  </si>
  <si>
    <t>1654AX0028</t>
  </si>
  <si>
    <t>M8B6500010</t>
    <phoneticPr fontId="1" type="noConversion"/>
  </si>
  <si>
    <t>ECN-010556</t>
    <phoneticPr fontId="1" type="noConversion"/>
  </si>
  <si>
    <t>受影響物件9697ARU400-S、9697ARU401-S、9697ARU402-S，最新版本皆為F.1，請協助更新</t>
    <phoneticPr fontId="1" type="noConversion"/>
  </si>
  <si>
    <t>ECN-010606</t>
    <phoneticPr fontId="1" type="noConversion"/>
  </si>
  <si>
    <t>ECN-010597</t>
    <phoneticPr fontId="1" type="noConversion"/>
  </si>
  <si>
    <t>M1UPSL0050</t>
    <phoneticPr fontId="1" type="noConversion"/>
  </si>
  <si>
    <t>BOM Change</t>
    <phoneticPr fontId="1" type="noConversion"/>
  </si>
  <si>
    <t>ECN報表製作</t>
    <phoneticPr fontId="1" type="noConversion"/>
  </si>
  <si>
    <t>MAX-Q370B-A10-NA</t>
    <phoneticPr fontId="1" type="noConversion"/>
  </si>
  <si>
    <t>系列指向</t>
  </si>
  <si>
    <t>1050511814 此料沒有旺詮承認書請辦理指項
RD: Mario
機種: VIV-APL2-A10-16P-K-TW
廠商：華碩
         數量：10000PCS
料號：1050511814
      問題點：此料沒有旺詮承認書請辦理指項
1050511814旺詮電阻系列承認書請指向:A170663
Jade Chen 陳明琪</t>
    <phoneticPr fontId="1" type="noConversion"/>
  </si>
  <si>
    <t>1050525514/1050527034 這兩顆料件沒有旺詮承認書,請辦理指項
Dear Angelina
RD:Allen
機種: MIX-MTLD1-A10-125HLV 
1050525514/1050527034 旺詮電阻系列承認書請指向:A170663</t>
    <phoneticPr fontId="1" type="noConversion"/>
  </si>
  <si>
    <t>1050524034 此料沒有旺詮承認書請辦理指項
Dear Angelina
RD: Allen
機種:VX80-A10-NC02-TW
1050524034 旺詮電阻系列承認書請指向:A170663
Jade Chen 陳明琪</t>
    <phoneticPr fontId="1" type="noConversion"/>
  </si>
  <si>
    <t>105A518229 此料沒有旺詮承認書請辦理指項
Dear Angelina
RD: Mario
機種: VIV-APL2-A10-16P-K-TW
105A518229旺詮電阻系列承認書請指向:A170663
Jade Chen 陳明琪</t>
    <phoneticPr fontId="1" type="noConversion"/>
  </si>
  <si>
    <t>1050527034 此料沒有TA-I承認書請辦理指項
Dear Angelina
RD: Allen
機種:MIX-ALND1-A11-N97-AQV
1050527034 TA-I電阻系列承認書請指向:A040134
Jade Chen 陳明琪</t>
    <phoneticPr fontId="1" type="noConversion"/>
  </si>
  <si>
    <t>105A518229</t>
    <phoneticPr fontId="1" type="noConversion"/>
  </si>
  <si>
    <t>1050525514/1050527034</t>
    <phoneticPr fontId="1" type="noConversion"/>
  </si>
  <si>
    <t>1050533214 此料沒有旺詮承認書請辦理指項
Dear Angelina
RD: Jun
機種: UPX-ADLPI5-A10-1600
1050533214 旺詮電阻系列承認書請指向:A170663
Jade Chen 陳明琪</t>
    <phoneticPr fontId="1" type="noConversion"/>
  </si>
  <si>
    <t>EE-A170663</t>
    <phoneticPr fontId="1" type="noConversion"/>
  </si>
  <si>
    <t>EE-A040134</t>
    <phoneticPr fontId="1" type="noConversion"/>
  </si>
  <si>
    <t>GENE-WHU6-A11-CS-N0003</t>
    <phoneticPr fontId="1" type="noConversion"/>
  </si>
  <si>
    <t>PICO-ADN4-A10-0004</t>
  </si>
  <si>
    <t>UPX-ADLPI5-A10-1600</t>
  </si>
  <si>
    <t>UPS-GWS01C2F-A20-1232-HT01</t>
    <phoneticPr fontId="1" type="noConversion"/>
  </si>
  <si>
    <t>DENEXT-RAP8-A10-0001</t>
  </si>
  <si>
    <t>UP-ADLN100-A10-0432-A11</t>
  </si>
  <si>
    <t>UPS-ASLN97-A10-0864</t>
  </si>
  <si>
    <t>UPS-ASLN97-A10-16128</t>
  </si>
  <si>
    <t>PICO-TGU4-A10-0004</t>
  </si>
  <si>
    <t>PICO-APL4-A10-CS-NF005</t>
  </si>
  <si>
    <t>UP-APL03C2FLH-A10-0432</t>
  </si>
  <si>
    <t>UPN-APLP4F-A10-0864-MNTG</t>
  </si>
  <si>
    <t>1908N30500</t>
    <phoneticPr fontId="1" type="noConversion"/>
  </si>
  <si>
    <t>ITL-TWL01-A10-STX01</t>
    <phoneticPr fontId="1" type="noConversion"/>
  </si>
  <si>
    <t>149X000426</t>
    <phoneticPr fontId="1" type="noConversion"/>
  </si>
  <si>
    <t>ITL-TWL01-A10-STX02</t>
    <phoneticPr fontId="1" type="noConversion"/>
  </si>
  <si>
    <t>UP-ADLN100-A12-0864-KST-A11</t>
    <phoneticPr fontId="1" type="noConversion"/>
  </si>
  <si>
    <t>UPX-EDGE-MTL125H-A10-321T-GMN</t>
    <phoneticPr fontId="1" type="noConversion"/>
  </si>
  <si>
    <t>UPX-EDGE-ASLN97-A10-0864-RYO</t>
    <phoneticPr fontId="1" type="noConversion"/>
  </si>
  <si>
    <t>MAX-Q370B-A10-NA</t>
    <phoneticPr fontId="1" type="noConversion"/>
  </si>
  <si>
    <t>14EX002695</t>
    <phoneticPr fontId="1" type="noConversion"/>
  </si>
  <si>
    <t>PICO-APL1-A11-CS-JF002</t>
    <phoneticPr fontId="1" type="noConversion"/>
  </si>
  <si>
    <t>GENE-WHU6ST-A11-CS-E0013</t>
    <phoneticPr fontId="1" type="noConversion"/>
  </si>
  <si>
    <t>EPIC-BTS7-A10-0001</t>
    <phoneticPr fontId="1" type="noConversion"/>
  </si>
  <si>
    <t>EPIC-BTS7-A10-0002</t>
  </si>
  <si>
    <t>NVP-缺少技轉文件、測試報告</t>
    <phoneticPr fontId="1" type="noConversion"/>
  </si>
  <si>
    <t>EE-A253361</t>
  </si>
  <si>
    <t>143X000664</t>
  </si>
  <si>
    <t>Approval-電子件</t>
    <phoneticPr fontId="1" type="noConversion"/>
  </si>
  <si>
    <t>EE-A253022</t>
  </si>
  <si>
    <t>16548X0113</t>
  </si>
  <si>
    <t>EE-A243564</t>
  </si>
  <si>
    <t>144X000484</t>
  </si>
  <si>
    <t>EE-A243487</t>
  </si>
  <si>
    <t>16522X0094</t>
  </si>
  <si>
    <t>EE-A252630</t>
  </si>
  <si>
    <t>149X000369</t>
  </si>
  <si>
    <t>EE-A243408</t>
  </si>
  <si>
    <t>149X000281</t>
  </si>
  <si>
    <t>UPS-EDGE-TWLN150WF-A10-0864</t>
    <phoneticPr fontId="1" type="noConversion"/>
  </si>
  <si>
    <t>PICO-MTU4-A10-0002</t>
    <phoneticPr fontId="1" type="noConversion"/>
  </si>
  <si>
    <t>PICO-APL1-A11-CS-EF001</t>
  </si>
  <si>
    <t>PICO-APL1-A11-CS-JF001</t>
  </si>
  <si>
    <t>PICO-APL1-A11-CS-NF001</t>
  </si>
  <si>
    <t>PICO-APL1-A11-CS-NF002</t>
  </si>
  <si>
    <t>PICO-APL1-A11-CS-NF004</t>
  </si>
  <si>
    <t>PICO-APL1-A11-CS-NF007</t>
  </si>
  <si>
    <t>PICO-APL1-A11-CS-NF008</t>
  </si>
  <si>
    <t>PICO-APL1-A11-CS-NF009</t>
  </si>
  <si>
    <t>PICO-APL1-A11-CS-NF010</t>
  </si>
  <si>
    <t>1/3到期</t>
    <phoneticPr fontId="1" type="noConversion"/>
  </si>
  <si>
    <t>1/6到期</t>
    <phoneticPr fontId="1" type="noConversion"/>
  </si>
  <si>
    <t>UPN-EDGE-ASLHI3-A10-16128</t>
    <phoneticPr fontId="1" type="noConversion"/>
  </si>
  <si>
    <t>GENE-BT06-A13-CT-C0001</t>
    <phoneticPr fontId="1" type="noConversion"/>
  </si>
  <si>
    <t>ECN-010630</t>
    <phoneticPr fontId="1" type="noConversion"/>
  </si>
  <si>
    <t>EE-A252767</t>
  </si>
  <si>
    <t>149X000377</t>
  </si>
  <si>
    <t>GENE-BT06W2-A12-CS-W001</t>
    <phoneticPr fontId="1" type="noConversion"/>
  </si>
  <si>
    <t>12/26-1/1</t>
    <phoneticPr fontId="1" type="noConversion"/>
  </si>
  <si>
    <t>PICO-APL1-A11-CS-NF006</t>
    <phoneticPr fontId="1" type="noConversion"/>
  </si>
  <si>
    <t>170X001255</t>
    <phoneticPr fontId="1" type="noConversion"/>
  </si>
  <si>
    <t>UPX-EDGE-ASLN97-A10-0864</t>
    <phoneticPr fontId="1" type="noConversion"/>
  </si>
  <si>
    <t>170X001263</t>
    <phoneticPr fontId="1" type="noConversion"/>
  </si>
  <si>
    <t>1301Q00083</t>
    <phoneticPr fontId="1" type="noConversion"/>
  </si>
  <si>
    <t>EPIC-BTS7-A10-0001</t>
    <phoneticPr fontId="1" type="noConversion"/>
  </si>
  <si>
    <t>ECN-010543</t>
    <phoneticPr fontId="1" type="noConversion"/>
  </si>
  <si>
    <t>ECN-010566</t>
    <phoneticPr fontId="1" type="noConversion"/>
  </si>
  <si>
    <t>ECN</t>
    <phoneticPr fontId="1" type="noConversion"/>
  </si>
  <si>
    <t>ECN-010575</t>
    <phoneticPr fontId="1" type="noConversion"/>
  </si>
  <si>
    <t>Y9D144X000336</t>
    <phoneticPr fontId="1" type="noConversion"/>
  </si>
  <si>
    <t>Y9D144X000339</t>
    <phoneticPr fontId="1" type="noConversion"/>
  </si>
  <si>
    <t>Y9D1468X00056</t>
    <phoneticPr fontId="1" type="noConversion"/>
  </si>
  <si>
    <t>Y9D1469X00046</t>
    <phoneticPr fontId="1" type="noConversion"/>
  </si>
  <si>
    <t xml:space="preserve"> UPX-EDGE-ARL01 (UP Xtreme ARL EDGE)</t>
    <phoneticPr fontId="1" type="noConversion"/>
  </si>
  <si>
    <t>UP-EDGE-TWL01(UP TWL EDGE)</t>
    <phoneticPr fontId="1" type="noConversion"/>
  </si>
  <si>
    <t>UPS-EDGE-TWL01 (UP Squared TWL EDGE)</t>
    <phoneticPr fontId="1" type="noConversion"/>
  </si>
  <si>
    <t>UPN-EDGE-TWL01(UP Squared Pro TWL EDGE)</t>
    <phoneticPr fontId="1" type="noConversion"/>
  </si>
  <si>
    <t xml:space="preserve">	UP-EDGE-TWL02 (UP TWLS EDGE)</t>
    <phoneticPr fontId="1" type="noConversion"/>
  </si>
  <si>
    <t xml:space="preserve">	UPV-EDGE-TWL01</t>
    <phoneticPr fontId="1" type="noConversion"/>
  </si>
  <si>
    <t>UPV-EDGE-PTL01</t>
    <phoneticPr fontId="1" type="noConversion"/>
  </si>
  <si>
    <t>SAP0000001321</t>
    <phoneticPr fontId="1" type="noConversion"/>
  </si>
  <si>
    <t>EE-A253754</t>
  </si>
  <si>
    <t>149X000422</t>
  </si>
  <si>
    <t>EE-A253755</t>
  </si>
  <si>
    <t>149X000423</t>
  </si>
  <si>
    <t>EE-A253759</t>
  </si>
  <si>
    <t>1315Q00264</t>
  </si>
  <si>
    <t>EE-A253760</t>
  </si>
  <si>
    <t>16528X0117</t>
  </si>
  <si>
    <t>EE-A253761</t>
  </si>
  <si>
    <t>1231X00157</t>
  </si>
  <si>
    <t>EE-A253764</t>
  </si>
  <si>
    <t>142X000190</t>
  </si>
  <si>
    <t>EE-A253765</t>
  </si>
  <si>
    <t>142X000189</t>
  </si>
  <si>
    <t>14EX002694</t>
    <phoneticPr fontId="1" type="noConversion"/>
  </si>
  <si>
    <t>14EX002676</t>
    <phoneticPr fontId="1" type="noConversion"/>
  </si>
  <si>
    <t>ECN-010616</t>
    <phoneticPr fontId="1" type="noConversion"/>
  </si>
  <si>
    <t xml:space="preserve"> ECN-010633</t>
    <phoneticPr fontId="1" type="noConversion"/>
  </si>
  <si>
    <t>退回</t>
    <phoneticPr fontId="1" type="noConversion"/>
  </si>
  <si>
    <t>9697GNRD00-T</t>
    <phoneticPr fontId="1" type="noConversion"/>
  </si>
  <si>
    <t>9697RPS706-S</t>
    <phoneticPr fontId="1" type="noConversion"/>
  </si>
  <si>
    <t>SBCD掛"Phase out"→建國定期清理→可直接審核</t>
    <phoneticPr fontId="1" type="noConversion"/>
  </si>
  <si>
    <t>9697RPS706-D</t>
    <phoneticPr fontId="1" type="noConversion"/>
  </si>
  <si>
    <t>9697RPS705-S</t>
    <phoneticPr fontId="1" type="noConversion"/>
  </si>
  <si>
    <t>9697RPS705-D</t>
    <phoneticPr fontId="1" type="noConversion"/>
  </si>
  <si>
    <t>ECN-010613</t>
    <phoneticPr fontId="1" type="noConversion"/>
  </si>
  <si>
    <t>UP-ADLN100-A10-0864-A11</t>
    <phoneticPr fontId="1" type="noConversion"/>
  </si>
  <si>
    <t>ECN-010626</t>
    <phoneticPr fontId="1" type="noConversion"/>
  </si>
  <si>
    <t>EMB-BT1-A31-1900-TOA</t>
    <phoneticPr fontId="1" type="noConversion"/>
  </si>
  <si>
    <t>SAP0000001129</t>
    <phoneticPr fontId="1" type="noConversion"/>
  </si>
  <si>
    <t>SAP0000001195</t>
    <phoneticPr fontId="1" type="noConversion"/>
  </si>
  <si>
    <t>SAP0000001176</t>
    <phoneticPr fontId="1" type="noConversion"/>
  </si>
  <si>
    <t>SAP0000001276</t>
    <phoneticPr fontId="1" type="noConversion"/>
  </si>
  <si>
    <t>ECN-010621</t>
    <phoneticPr fontId="1" type="noConversion"/>
  </si>
  <si>
    <t>DX-AIBOX-M1-N97</t>
    <phoneticPr fontId="1" type="noConversion"/>
  </si>
  <si>
    <t>系列指向</t>
    <phoneticPr fontId="1" type="noConversion"/>
  </si>
  <si>
    <t>-</t>
    <phoneticPr fontId="1" type="noConversion"/>
  </si>
  <si>
    <t>SAP0000001289</t>
    <phoneticPr fontId="1" type="noConversion"/>
  </si>
  <si>
    <t>SAP0000001264</t>
    <phoneticPr fontId="1" type="noConversion"/>
  </si>
  <si>
    <t>ECN-010634</t>
    <phoneticPr fontId="1" type="noConversion"/>
  </si>
  <si>
    <t>ECN-010551</t>
    <phoneticPr fontId="1" type="noConversion"/>
  </si>
  <si>
    <t>ECN-010574</t>
    <phoneticPr fontId="1" type="noConversion"/>
  </si>
  <si>
    <t>ECN-010608</t>
    <phoneticPr fontId="1" type="noConversion"/>
  </si>
  <si>
    <t>退回</t>
    <phoneticPr fontId="1" type="noConversion"/>
  </si>
  <si>
    <t>ECN-010592</t>
    <phoneticPr fontId="1" type="noConversion"/>
  </si>
  <si>
    <t>16542X0110</t>
    <phoneticPr fontId="1" type="noConversion"/>
  </si>
  <si>
    <t>14CX000153</t>
    <phoneticPr fontId="1" type="noConversion"/>
  </si>
  <si>
    <t>14EX002686</t>
    <phoneticPr fontId="1" type="noConversion"/>
  </si>
  <si>
    <t>14EX002628</t>
    <phoneticPr fontId="1" type="noConversion"/>
  </si>
  <si>
    <t>NEMO2EVO-A11-08256</t>
    <phoneticPr fontId="1" type="noConversion"/>
  </si>
  <si>
    <t>16516X0027</t>
    <phoneticPr fontId="1" type="noConversion"/>
  </si>
  <si>
    <t>ECN-010599</t>
    <phoneticPr fontId="1" type="noConversion"/>
  </si>
  <si>
    <t>EE-A242919</t>
  </si>
  <si>
    <t>16545X0034</t>
  </si>
  <si>
    <t>EE-A253766</t>
  </si>
  <si>
    <t>118X000106</t>
  </si>
  <si>
    <t>EE-A253767</t>
  </si>
  <si>
    <t>142X000188</t>
  </si>
  <si>
    <t>EE-A253768</t>
  </si>
  <si>
    <t>17591W0008</t>
  </si>
  <si>
    <t>EE-A253769</t>
  </si>
  <si>
    <t>143X000676</t>
  </si>
  <si>
    <t>EE-A253773</t>
  </si>
  <si>
    <t>16542X0114</t>
  </si>
  <si>
    <t>EE-A253774</t>
  </si>
  <si>
    <t>16542X0113</t>
  </si>
  <si>
    <t>EE-A253777</t>
  </si>
  <si>
    <t>149X000424</t>
  </si>
  <si>
    <t>UPS-APLP4F-A20-0432</t>
    <phoneticPr fontId="1" type="noConversion"/>
  </si>
  <si>
    <t>EE-A252889</t>
  </si>
  <si>
    <t>1469X00060</t>
  </si>
  <si>
    <t>EE-A253778</t>
  </si>
  <si>
    <t>142X000191</t>
  </si>
  <si>
    <t>EE-A253785</t>
  </si>
  <si>
    <t>144X000574</t>
  </si>
  <si>
    <t>專屬替代</t>
    <phoneticPr fontId="1" type="noConversion"/>
  </si>
  <si>
    <t>修改品名</t>
    <phoneticPr fontId="1" type="noConversion"/>
  </si>
  <si>
    <t>延伸料號</t>
    <phoneticPr fontId="1" type="noConversion"/>
  </si>
  <si>
    <t>量產通知</t>
    <phoneticPr fontId="1" type="noConversion"/>
  </si>
  <si>
    <t xml:space="preserve">UPN-EDGE-TWL01(UP Squared Pro TWL EDGE) </t>
    <phoneticPr fontId="1" type="noConversion"/>
  </si>
  <si>
    <t>UP Bulletin product</t>
    <phoneticPr fontId="1" type="noConversion"/>
  </si>
  <si>
    <t xml:space="preserve">Siemens-Energy ICS-6280 </t>
    <phoneticPr fontId="1" type="noConversion"/>
  </si>
  <si>
    <t>NSD ODM product</t>
    <phoneticPr fontId="1" type="noConversion"/>
  </si>
  <si>
    <t>ECN-010068</t>
    <phoneticPr fontId="1" type="noConversion"/>
  </si>
  <si>
    <t>ECN-010621</t>
    <phoneticPr fontId="1" type="noConversion"/>
  </si>
  <si>
    <t>ECN-010626</t>
    <phoneticPr fontId="1" type="noConversion"/>
  </si>
  <si>
    <t>【Siemens-Energy ICS-6280】 PVT Report</t>
    <phoneticPr fontId="1" type="noConversion"/>
  </si>
  <si>
    <t>14EX002708</t>
    <phoneticPr fontId="1" type="noConversion"/>
  </si>
  <si>
    <t>9697R8K602-S</t>
    <phoneticPr fontId="1" type="noConversion"/>
  </si>
  <si>
    <t>9697R8K602-D</t>
    <phoneticPr fontId="1" type="noConversion"/>
  </si>
  <si>
    <t>9697R8K603-S</t>
  </si>
  <si>
    <t>9697R8K603-D</t>
  </si>
  <si>
    <t>EE-A253789</t>
  </si>
  <si>
    <t>141X000064</t>
  </si>
  <si>
    <t>14EX002706</t>
    <phoneticPr fontId="1" type="noConversion"/>
  </si>
  <si>
    <t>14EX002702</t>
    <phoneticPr fontId="1" type="noConversion"/>
  </si>
  <si>
    <t>TH0EW8A010</t>
    <phoneticPr fontId="1" type="noConversion"/>
  </si>
  <si>
    <t>EE-A253790</t>
  </si>
  <si>
    <t>1255X00131</t>
  </si>
  <si>
    <t>EE-A253792</t>
  </si>
  <si>
    <t>1302Q00023</t>
  </si>
  <si>
    <t>EE-A253794</t>
  </si>
  <si>
    <t>14CX000151</t>
  </si>
  <si>
    <t>EE-A253800</t>
  </si>
  <si>
    <t>9686Y00469</t>
  </si>
  <si>
    <t>EE-A253810</t>
  </si>
  <si>
    <t>170X001114</t>
  </si>
  <si>
    <t>EE-A253811</t>
  </si>
  <si>
    <t>170X001117</t>
  </si>
  <si>
    <t>EE-A253813</t>
  </si>
  <si>
    <t>170X001118</t>
  </si>
  <si>
    <t>EE-A253815</t>
  </si>
  <si>
    <t>170X001131</t>
  </si>
  <si>
    <t>EE-A253816</t>
  </si>
  <si>
    <t>170X001153</t>
  </si>
  <si>
    <t>EE-A253817</t>
  </si>
  <si>
    <t>170X001157</t>
  </si>
  <si>
    <t>UP-EDGE-TWL01</t>
  </si>
  <si>
    <t>UP-EDGE-TWL02</t>
  </si>
  <si>
    <t>UPS-EDGE-TWL01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</si>
</sst>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9D9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6" borderId="1" xfId="0" applyFill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0" fillId="0" borderId="8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>
      <alignment vertical="center"/>
    </xf>
    <xf numFmtId="9" fontId="0" fillId="0" borderId="8" xfId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8" xfId="0" applyFill="1" applyBorder="1" applyAlignment="1">
      <alignment vertical="center" wrapText="1"/>
    </xf>
    <xf numFmtId="49" fontId="0" fillId="6" borderId="8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9" fontId="0" fillId="0" borderId="0" xfId="1" applyFont="1" applyFill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 wrapText="1"/>
    </xf>
    <xf numFmtId="0" fontId="0" fillId="7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0" fillId="7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49" fontId="4" fillId="8" borderId="8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49" fontId="0" fillId="4" borderId="8" xfId="0" applyNumberFormat="1" applyFill="1" applyBorder="1" applyAlignment="1">
      <alignment vertical="center" wrapText="1"/>
    </xf>
    <xf numFmtId="0" fontId="4" fillId="0" borderId="8" xfId="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0" fillId="8" borderId="8" xfId="0" applyNumberForma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FFD9D9"/>
      <color rgb="FFE3E9F5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待處理項目!$L$14</c:f>
              <c:strCache>
                <c:ptCount val="1"/>
                <c:pt idx="0">
                  <c:v>完成率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672-4917-9E51-3712C0AC1C6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81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72-4917-9E51-3712C0AC1C6C}"/>
              </c:ext>
            </c:extLst>
          </c:dPt>
          <c:val>
            <c:numRef>
              <c:f>待處理項目!$M$14:$M$15</c:f>
              <c:numCache>
                <c:formatCode>0%</c:formatCode>
                <c:ptCount val="2"/>
                <c:pt idx="0">
                  <c:v>0.8928571428571429</c:v>
                </c:pt>
                <c:pt idx="1">
                  <c:v>0.1071428571428571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2-4917-9E51-3712C0AC1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1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I$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fmlaLink="$I$20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checked="Checked" fmlaLink="$I$20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fmlaLink="$I$3" lockText="1" noThreeD="1"/>
</file>

<file path=xl/ctrlProps/ctrlProp19.xml><?xml version="1.0" encoding="utf-8"?>
<formControlPr xmlns="http://schemas.microsoft.com/office/spreadsheetml/2009/9/main" objectType="CheckBox" checked="Checked" fmlaLink="$I$4" lockText="1" noThreeD="1"/>
</file>

<file path=xl/ctrlProps/ctrlProp2.xml><?xml version="1.0" encoding="utf-8"?>
<formControlPr xmlns="http://schemas.microsoft.com/office/spreadsheetml/2009/9/main" objectType="CheckBox" checked="Checked" fmlaLink="$I$3" lockText="1" noThreeD="1"/>
</file>

<file path=xl/ctrlProps/ctrlProp20.xml><?xml version="1.0" encoding="utf-8"?>
<formControlPr xmlns="http://schemas.microsoft.com/office/spreadsheetml/2009/9/main" objectType="CheckBox" checked="Checked" fmlaLink="$I$5" lockText="1" noThreeD="1"/>
</file>

<file path=xl/ctrlProps/ctrlProp21.xml><?xml version="1.0" encoding="utf-8"?>
<formControlPr xmlns="http://schemas.microsoft.com/office/spreadsheetml/2009/9/main" objectType="CheckBox" checked="Checked" fmlaLink="$I$6" lockText="1" noThreeD="1"/>
</file>

<file path=xl/ctrlProps/ctrlProp22.xml><?xml version="1.0" encoding="utf-8"?>
<formControlPr xmlns="http://schemas.microsoft.com/office/spreadsheetml/2009/9/main" objectType="CheckBox" checked="Checked" fmlaLink="$I$7" lockText="1" noThreeD="1"/>
</file>

<file path=xl/ctrlProps/ctrlProp23.xml><?xml version="1.0" encoding="utf-8"?>
<formControlPr xmlns="http://schemas.microsoft.com/office/spreadsheetml/2009/9/main" objectType="CheckBox" checked="Checked" fmlaLink="$I$8" lockText="1" noThreeD="1"/>
</file>

<file path=xl/ctrlProps/ctrlProp24.xml><?xml version="1.0" encoding="utf-8"?>
<formControlPr xmlns="http://schemas.microsoft.com/office/spreadsheetml/2009/9/main" objectType="CheckBox" checked="Checked" fmlaLink="$I$9" lockText="1" noThreeD="1"/>
</file>

<file path=xl/ctrlProps/ctrlProp25.xml><?xml version="1.0" encoding="utf-8"?>
<formControlPr xmlns="http://schemas.microsoft.com/office/spreadsheetml/2009/9/main" objectType="CheckBox" checked="Checked" fmlaLink="$I$10" lockText="1" noThreeD="1"/>
</file>

<file path=xl/ctrlProps/ctrlProp26.xml><?xml version="1.0" encoding="utf-8"?>
<formControlPr xmlns="http://schemas.microsoft.com/office/spreadsheetml/2009/9/main" objectType="CheckBox" checked="Checked" fmlaLink="$I$11" lockText="1" noThreeD="1"/>
</file>

<file path=xl/ctrlProps/ctrlProp27.xml><?xml version="1.0" encoding="utf-8"?>
<formControlPr xmlns="http://schemas.microsoft.com/office/spreadsheetml/2009/9/main" objectType="CheckBox" checked="Checked" fmlaLink="$I$12" lockText="1" noThreeD="1"/>
</file>

<file path=xl/ctrlProps/ctrlProp28.xml><?xml version="1.0" encoding="utf-8"?>
<formControlPr xmlns="http://schemas.microsoft.com/office/spreadsheetml/2009/9/main" objectType="CheckBox" checked="Checked" fmlaLink="$I$13" lockText="1" noThreeD="1"/>
</file>

<file path=xl/ctrlProps/ctrlProp29.xml><?xml version="1.0" encoding="utf-8"?>
<formControlPr xmlns="http://schemas.microsoft.com/office/spreadsheetml/2009/9/main" objectType="CheckBox" checked="Checked" fmlaLink="$I$1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$I$15" lockText="1" noThreeD="1"/>
</file>

<file path=xl/ctrlProps/ctrlProp31.xml><?xml version="1.0" encoding="utf-8"?>
<formControlPr xmlns="http://schemas.microsoft.com/office/spreadsheetml/2009/9/main" objectType="CheckBox" checked="Checked" fmlaLink="$I$16" lockText="1" noThreeD="1"/>
</file>

<file path=xl/ctrlProps/ctrlProp32.xml><?xml version="1.0" encoding="utf-8"?>
<formControlPr xmlns="http://schemas.microsoft.com/office/spreadsheetml/2009/9/main" objectType="CheckBox" checked="Checked" fmlaLink="$I$17" lockText="1" noThreeD="1"/>
</file>

<file path=xl/ctrlProps/ctrlProp33.xml><?xml version="1.0" encoding="utf-8"?>
<formControlPr xmlns="http://schemas.microsoft.com/office/spreadsheetml/2009/9/main" objectType="CheckBox" checked="Checked" fmlaLink="$I$18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fmlaLink="$I$19" lockText="1" noThreeD="1"/>
</file>

<file path=xl/ctrlProps/ctrlProp36.xml><?xml version="1.0" encoding="utf-8"?>
<formControlPr xmlns="http://schemas.microsoft.com/office/spreadsheetml/2009/9/main" objectType="CheckBox" checked="Checked" fmlaLink="$I$3" lockText="1" noThreeD="1"/>
</file>

<file path=xl/ctrlProps/ctrlProp37.xml><?xml version="1.0" encoding="utf-8"?>
<formControlPr xmlns="http://schemas.microsoft.com/office/spreadsheetml/2009/9/main" objectType="CheckBox" checked="Checked" fmlaLink="$I$4" lockText="1" noThreeD="1"/>
</file>

<file path=xl/ctrlProps/ctrlProp38.xml><?xml version="1.0" encoding="utf-8"?>
<formControlPr xmlns="http://schemas.microsoft.com/office/spreadsheetml/2009/9/main" objectType="CheckBox" checked="Checked" fmlaLink="$I$5" lockText="1" noThreeD="1"/>
</file>

<file path=xl/ctrlProps/ctrlProp39.xml><?xml version="1.0" encoding="utf-8"?>
<formControlPr xmlns="http://schemas.microsoft.com/office/spreadsheetml/2009/9/main" objectType="CheckBox" checked="Checked" fmlaLink="$I$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fmlaLink="$I$7" lockText="1" noThreeD="1"/>
</file>

<file path=xl/ctrlProps/ctrlProp41.xml><?xml version="1.0" encoding="utf-8"?>
<formControlPr xmlns="http://schemas.microsoft.com/office/spreadsheetml/2009/9/main" objectType="CheckBox" checked="Checked" fmlaLink="$I$8" lockText="1" noThreeD="1"/>
</file>

<file path=xl/ctrlProps/ctrlProp42.xml><?xml version="1.0" encoding="utf-8"?>
<formControlPr xmlns="http://schemas.microsoft.com/office/spreadsheetml/2009/9/main" objectType="CheckBox" checked="Checked" fmlaLink="$I$9" lockText="1" noThreeD="1"/>
</file>

<file path=xl/ctrlProps/ctrlProp43.xml><?xml version="1.0" encoding="utf-8"?>
<formControlPr xmlns="http://schemas.microsoft.com/office/spreadsheetml/2009/9/main" objectType="CheckBox" checked="Checked" fmlaLink="$I$10" lockText="1" noThreeD="1"/>
</file>

<file path=xl/ctrlProps/ctrlProp44.xml><?xml version="1.0" encoding="utf-8"?>
<formControlPr xmlns="http://schemas.microsoft.com/office/spreadsheetml/2009/9/main" objectType="CheckBox" checked="Checked" fmlaLink="$I$11" lockText="1" noThreeD="1"/>
</file>

<file path=xl/ctrlProps/ctrlProp45.xml><?xml version="1.0" encoding="utf-8"?>
<formControlPr xmlns="http://schemas.microsoft.com/office/spreadsheetml/2009/9/main" objectType="CheckBox" checked="Checked" fmlaLink="$I$12" lockText="1" noThreeD="1"/>
</file>

<file path=xl/ctrlProps/ctrlProp46.xml><?xml version="1.0" encoding="utf-8"?>
<formControlPr xmlns="http://schemas.microsoft.com/office/spreadsheetml/2009/9/main" objectType="CheckBox" checked="Checked" fmlaLink="$I$13" lockText="1" noThreeD="1"/>
</file>

<file path=xl/ctrlProps/ctrlProp47.xml><?xml version="1.0" encoding="utf-8"?>
<formControlPr xmlns="http://schemas.microsoft.com/office/spreadsheetml/2009/9/main" objectType="CheckBox" checked="Checked" fmlaLink="$I$14" lockText="1" noThreeD="1"/>
</file>

<file path=xl/ctrlProps/ctrlProp48.xml><?xml version="1.0" encoding="utf-8"?>
<formControlPr xmlns="http://schemas.microsoft.com/office/spreadsheetml/2009/9/main" objectType="CheckBox" checked="Checked" fmlaLink="$I$15" lockText="1" noThreeD="1"/>
</file>

<file path=xl/ctrlProps/ctrlProp49.xml><?xml version="1.0" encoding="utf-8"?>
<formControlPr xmlns="http://schemas.microsoft.com/office/spreadsheetml/2009/9/main" objectType="CheckBox" checked="Checked" fmlaLink="$I$1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fmlaLink="$I$16" lockText="1" noThreeD="1"/>
</file>

<file path=xl/ctrlProps/ctrlProp51.xml><?xml version="1.0" encoding="utf-8"?>
<formControlPr xmlns="http://schemas.microsoft.com/office/spreadsheetml/2009/9/main" objectType="CheckBox" checked="Checked" fmlaLink="$I$17" lockText="1" noThreeD="1"/>
</file>

<file path=xl/ctrlProps/ctrlProp52.xml><?xml version="1.0" encoding="utf-8"?>
<formControlPr xmlns="http://schemas.microsoft.com/office/spreadsheetml/2009/9/main" objectType="CheckBox" checked="Checked" fmlaLink="$I$18" lockText="1" noThreeD="1"/>
</file>

<file path=xl/ctrlProps/ctrlProp53.xml><?xml version="1.0" encoding="utf-8"?>
<formControlPr xmlns="http://schemas.microsoft.com/office/spreadsheetml/2009/9/main" objectType="CheckBox" checked="Checked" fmlaLink="$I$19" lockText="1" noThreeD="1"/>
</file>

<file path=xl/ctrlProps/ctrlProp54.xml><?xml version="1.0" encoding="utf-8"?>
<formControlPr xmlns="http://schemas.microsoft.com/office/spreadsheetml/2009/9/main" objectType="CheckBox" checked="Checked" fmlaLink="$I$20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fmlaLink="$I$21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fmlaLink="$I$20" lockText="1" noThreeD="1"/>
</file>

<file path=xl/ctrlProps/ctrlProp59.xml><?xml version="1.0" encoding="utf-8"?>
<formControlPr xmlns="http://schemas.microsoft.com/office/spreadsheetml/2009/9/main" objectType="CheckBox" checked="Checked" fmlaLink="$I$2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fmlaLink="$I$20" lockText="1" noThreeD="1"/>
</file>

<file path=xl/ctrlProps/ctrlProp62.xml><?xml version="1.0" encoding="utf-8"?>
<formControlPr xmlns="http://schemas.microsoft.com/office/spreadsheetml/2009/9/main" objectType="CheckBox" checked="Checked" fmlaLink="$I$23" lockText="1" noThreeD="1"/>
</file>

<file path=xl/ctrlProps/ctrlProp63.xml><?xml version="1.0" encoding="utf-8"?>
<formControlPr xmlns="http://schemas.microsoft.com/office/spreadsheetml/2009/9/main" objectType="CheckBox" checked="Checked" fmlaLink="$I$24" lockText="1" noThreeD="1"/>
</file>

<file path=xl/ctrlProps/ctrlProp64.xml><?xml version="1.0" encoding="utf-8"?>
<formControlPr xmlns="http://schemas.microsoft.com/office/spreadsheetml/2009/9/main" objectType="CheckBox" checked="Checked" fmlaLink="$I$25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I$20" lockText="1" noThreeD="1"/>
</file>

<file path=xl/ctrlProps/ctrlProp67.xml><?xml version="1.0" encoding="utf-8"?>
<formControlPr xmlns="http://schemas.microsoft.com/office/spreadsheetml/2009/9/main" objectType="CheckBox" checked="Checked" fmlaLink="$I$26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fmlaLink="$I$2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I$27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fmlaLink="$I$20" lockText="1" noThreeD="1"/>
</file>

<file path=xl/ctrlProps/ctrlProp73.xml><?xml version="1.0" encoding="utf-8"?>
<formControlPr xmlns="http://schemas.microsoft.com/office/spreadsheetml/2009/9/main" objectType="CheckBox" fmlaLink="$I$28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fmlaLink="$I$20" lockText="1" noThreeD="1"/>
</file>

<file path=xl/ctrlProps/ctrlProp76.xml><?xml version="1.0" encoding="utf-8"?>
<formControlPr xmlns="http://schemas.microsoft.com/office/spreadsheetml/2009/9/main" objectType="CheckBox" fmlaLink="$I$29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I$20" lockText="1" noThreeD="1"/>
</file>

<file path=xl/ctrlProps/ctrlProp79.xml><?xml version="1.0" encoding="utf-8"?>
<formControlPr xmlns="http://schemas.microsoft.com/office/spreadsheetml/2009/9/main" objectType="CheckBox" fmlaLink="$I$3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fmlaLink="$I$20" lockText="1" noThreeD="1"/>
</file>

<file path=xl/ctrlProps/ctrlProp82.xml><?xml version="1.0" encoding="utf-8"?>
<formControlPr xmlns="http://schemas.microsoft.com/office/spreadsheetml/2009/9/main" objectType="CheckBox" fmlaLink="$I$31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fmlaLink="$I$20" lockText="1" noThreeD="1"/>
</file>

<file path=xl/ctrlProps/ctrlProp85.xml><?xml version="1.0" encoding="utf-8"?>
<formControlPr xmlns="http://schemas.microsoft.com/office/spreadsheetml/2009/9/main" objectType="CheckBox" fmlaLink="$I$32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fmlaLink="$I$20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I$20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fmlaLink="$I$20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fmlaLink="$I$20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fmlaLink="$I$20" lockText="1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26</xdr:row>
      <xdr:rowOff>91440</xdr:rowOff>
    </xdr:to>
    <xdr:sp macro="" textlink="">
      <xdr:nvSpPr>
        <xdr:cNvPr id="3080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5082540" y="534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304801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54387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27</xdr:row>
      <xdr:rowOff>91889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66484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27</xdr:row>
      <xdr:rowOff>95698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7086600"/>
          <a:ext cx="304800" cy="30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27</xdr:row>
      <xdr:rowOff>91888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5448300"/>
          <a:ext cx="304800" cy="30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5648325"/>
          <a:ext cx="304800" cy="305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27</xdr:row>
      <xdr:rowOff>91888</xdr:rowOff>
    </xdr:to>
    <xdr:sp macro="" textlink="">
      <xdr:nvSpPr>
        <xdr:cNvPr id="2" name="AutoShape 8" descr="data:image/png;base64,iVBORw0KGgoAAAANSUhEUgAAAxcAAAI2CAIAAACtxeJMAAAQAElEQVR4Aey9C5xU1ZXvH+huXhLjMNg0CiqOVycKgokBwXx0AlzkanzEBypyAePkJigBE97EO9fJMKA8jBrUZHKJwEU0vqIYHeQPGP3EB8REkNYZ/RsxgrFpCaIoCOT++X+bX1xuzqmqrq6q7q5TtcY1O2uvvfbrd/Y5+3fWPlS3PeD/5wg4Ao6AI+AIOAKOgCPQdATafs7/zxFwBBwBR8ARSBICPlZHoFgQcBZVLFfCx+EIOAKOgCPgCDgCyULAWVSyrpeP1hFoPQS8Z0fAEXAEHIFDEXAWdSgennMEHAFHwBFwBBwBRyA7BJxFZYdT63l5z46AI+AIOAKOgCNQnAg4iyrO6+KjcgQcAUfAEXAEkopA+YzbWVT5XGufqSPgCDgCjoAj4AgUEgFnUYVE09tyBBwBR6D1EPCeHQFHoKURcBbV0oh7f46AI+AIOAKOgCNQGgg4iyqN6+izaD0EvGdHwBFwBByBckXAWVS5XnmftyPgCDgCjoAj4Ajkh0BSWVR+s/bajoAj4Ag4Ao6AI+AI5IuAs6h8EfT6joAj4Ag4Ao5ANgi4T+kh4Cyq9K5pi85o6HV3HnbWVMk3pv68Rfv2zhwBR8ARcAQcgVZFwFlUq8Kf/M6f3/SWTWLVC/9puiuOQNEg4ANxBBwBR6C5EGh9FrXh9XdOunS2ghmkY/95eXPNtcXbZS7MSFLz3/7p0Wdq0w0hAgKA/Pp3b2TpfMeDv0nn6XZHwBFwBBwBR8ARaD4EWp9F/bHu/a31O22GD6zZYHqrK5Cb08csEA0inXnn400aUjivXR9/smb96+mq3796Q+iM/vBTL6dz/vfn/gMHK32n/gPTi0jxoTgCjoAj4Ag4AqWOQOuzqGJGGIb3H5u32QjXv/JH07NR+p9ybOj23KbNYTbU4y1ncn717bDuF4/rFmZddwQcAUfAEXAEHIFcEGh6HWdRTccs6xoDeh/CoiBk77yXOm4Ufl2k5rN3/u/nnq4qnjoCjoAj4Ag4Ao5ASyLgLKoZ0b7wrN6R1tf+9v+NWMim+14qpTOHjBwOUksysM9xUjx1BBwBRyChCPiwHYHkIuAsqnmv3bAz/j7s4D/e+ux80OzralMfFP720JM7+T/78iHHgpFDQ/l46gg4Ao6AI+AIOAItgEBSWdSvf/fGzDsf/8bUn4e/V3TYWVNPunQ2xjse/E26szMwpWjO4tVUrPlv/0QVBIUsDRLpwQGhHewjb1iKbsK5G0YTczaHuNL/5GNCY/z7J0pTGrGn/DTqt68c8lHUsAEn4RkRpg8ITMqGyuyYMhOPeMaz+dSNtzZh/sM2DBQaj/u4pZUQ8G4dAUfAEXAE8kUgkSyKvfm87/3bbfc9veqF/4TZhBhsrd+JcertKwaPuwOmFRZJ/z9PvPjl0Qtm/XwVFe1oDIUsDV4+c4ncaEdKhvSPde9nKFVR5MSNXmQP09o368Ks6Sk/jap9811z+PxhHf7hyydYFoXZwf+YPiAwKSwS+mXKTDwDj8mnrnqJpDS4aMULNgxTIm6edQQcAUfAEXAEEopAIlkUe3OjcEODrrhhaSRc9Ogztd+56f4M2zm1Gm25SQ6wHLjOZ1U+9znGEGaheuF4LhvSLyyNfBpFMAlqZQ4RigZDYnYZpkBHECzcrAVTMOZc1xoJFZCf8uMVoYWpXXfpV0OL646AI+AIOAKOQKIRSCSLivCSdBcA0vDzFevC0n9Z9GSYzaD3qD4iQ6mKjq35GymZ0+GHfhoV+QqKKJFV/2KvbkO+cqJlUSKfRkVI1dD+nznDxmBIVGlUcIPihG751A3bCfV//Nf7wN8sEL7F/2ukZV1xBBwBR8ARSAwCPtD0CCSSRbElQ6SIbcydcMHjP/ofHz8zV/Ls/56IMZxs+GkR1CESyMHfKtLUsDP+3sjTaw/OpGj5rNFha/SL0aTfiUeHpen0r5yS6dOo9cEn5IP69Br8lf8SthOOH3vk4/QzT+2FUcKBnRSlzMWQQSEru9Jb731aitJ86qqFSMqRawg17HDJjVdFfDzrCDgCjoAj4AgkHYFEsqhfzv1m3b//kNgGJ0Qcmdk1gNZgtCxKuJdHPmPqf8qx+OODoNAUzUKeyBZWQq5Dy5GvoMJY1EnHVR995BfgHLhJGD+neNJJ1wc/+wnhY9gYEQhi2A6cibkYMihkoYB4SlYGf/Aun7pqLZLqcygzwncfnf+PzMssrjgCjkA2CLiPI+AIFD8CiWRRucEaOYD7+WPrIp8o5dZso7XgOjAec+OcixM0ZVHISicV3yIihW4SnuKFVClkRf/+3H+YP8rYr/cnjQis0Sx0StfK5lNXLYQpnCz8HAoKdd+s0U6hQohcdwQcAUfAESgZBBLMogjS3PHgb74R+7GDdNcmzmZG3rD09DEL5ixezd6frlZB7CHjoUEjQ6ZghGkxQpSvHPrjCPZpVITzDQm+oAqPBWmBedlvHJhy232HnOJ98PEneCL51KV6RCKfQ/10xggiYRGf4s766BwBR8ARcAQcgWwRSCqLmnnn418evWDq7StWxX7sIMPU5064IFLKkdmsn6868x9vG/vPy5uPS4WMhwEYcTEFozGtwWk+jYp8lh667fqUEtFOUyWfuvG+wDNudIsj4Ag4Ao6AI1CSCBQHi2oitDAeIis5bP8XntX7J9NHcMwU7/CBNRvgUgS34kX5W0LGQ2uvfvoDUWEsyj5C5/zLGBXO8BKibg1K8LvnX+zVDTeMxSbhyBkbNFeDR3dxBBwBR8ARcARKDIHksaj/88SLMJ6cL8N/P/f03y2dNPGKszlBizfCrh85OIv75GCB8cB7rOLW+p3EvX79uzdCIqiPouQTfsOERZ9GhZQr8u0UPk0SBnP6F3s2qYo5Z647f+KFIUllpnc88Bur64oj4Ag4AqWDgM/EEfjc55LHoh7+9cvhhWNTJ7z0+kM/sB8gCEtT6nCa2dee99qDM6kY+WUE/Bf/aj1pwSXCe559eXPIiqB0+ihK/Q7ofawUpb999e0I5RoS/FKUfMJ0+azRhkZK5cUlkwAhrGJ6PnVphFl88/wBKCZEDRm8ZV1xBBwBR8ARcARKBoHksagwfsNleHT+PxJeSscJcMggVFz8v0bCG0KfVcGvAIT2PPUI7/ntK2+/9sd6a3Ngn+NMR+HkkdTkuU2bX9l8yF+JiTic3KvGnFGIAJFmKfnUTdkFDBVqGxZNvv3RMOu6I5APAl7XEXAEHIHiQSB5LCqCXYQ/5RD2gJFESEykC8tu2bbT9KYq9BJWIRCFmMU+ijJLOKT/2Lxt9frXUxbJGPlnfbff90z2XyPlU1e9x9P/ec05oZHxz7zz8dDiuiPgCDgCjoAjUAIIJJ5Fjf3039ZteP0dtuorblia7qpAsA47ayr+dzz4G3S5wTbIhoSGwzUVkUaoDzGeOYtXY1ctUvTsJSRGNIVY3VMODSZhj3waFUbIhgS/cYAnQlAt8jXS4HF3MC8woVTy6DO1WJh+zX/7JxQZSbOrm7ou1VMKuF1zwRlh0c8fWxcOJixy3RFwBBwBR8ARSCgCxcii4DopRQwmwiEeOPhv6/A/8x9vu+2+pyPnfeFV0S8k4T/19hXnfe/fqIKceMm/kg3dLhncN8yGpAr7rJ+vslov/scWLNlLZORWEQIU/1GlyKdR5owSsjGykomXnyVFKRSNeYEJo5WMvGEpFqYPRO/UfyA3pfnUVQvxdNqYISF0dDr5Nj/Xi+PkFkfAEXAEHIFmQqAlmi1GFpVu3rt276Vo9HlfgXagNId8sVe36y77athyhFSFRU3VU7IfGklpJ5xDUVyYe5xy4TZj7ND4l/LYs5F86qZrn5PWG745LCwl4BfGwMIi1x0BR8ARcAQcgSQikCQWJXzZnu+bNRoyoWwkxf6T6SMiRmW/cFgHKelS2Myjsb/4Fv9W2qo32qB5SoH9MDzpYdr/0B8rt6JhZ/y96aYMT2VU6eL/NXLiFWdLz5zGA1351E3XF2eFkSn8y6JVTT0GTde42x0BR6BIEfBhOQLlhEDrs6jTv9iTCFA2mH++U3u5QUd+t3QSoQ54jyyk6HAI7GzedpZkCg7UWj5r9DUXnIFnyGbonSgORavvuBaKhmdEXlwS7Ysq9EWDEc9Gs//zmmHhkPBnMETXUOIy9uv9I870izHuaRY43+sP/UDIROrSEdOk6Nn/PTFloCu3ujRrvYe6jP/rH89hzNJJ4Z3vvf8Riosj4Ag4Ao6AI1ACCLQ+i4K4QFNS/qxRxMjBkyFOLbLwHvNBhwdgx+e1B2fKjkLWBPZw++SL8az79x/KgZTeicRQZG5xJdIXVegr7tao5bpLv8qQ6NSEwWjM8boMKeJMv41SN1rTaCN16YhpUtTvxKPjfcmSQ12aDeeidiylL8ZsDgwJi5W6UkAEvClHwBFwBByBlkeg9VlUy8/Ze3QEHAFHwBFwBBwBRyB/BJxF5YOh13UEHAFHwBFwBByB8kXAWVT5XnufuSPgCDgCjkD5IeAzLiQCzqIKiaa35Qg4Ao6AI+AIOALlg4CzqPK51j5TR8ARaD0EvGdHwBEoRQScRZXiVfU5OQKOgCPgCDgCjkDzI+Asqvkx9h5aDwHv2RFwBBwBR8ARaD4EnEU1H7besiPgCDgCjoAj4AiUMgLNwaJKGS+fmyPgCDgCjoAj4Ag4AkLAWZRw8NQRcAQcAUegnBHwuTsCuSDgLCoX1LyOI+AIOAKOgCPgCDgCzqJ8DTgCjkDrIeA9OwKOgCOQZAScRSX56vnYHQFHwBFwBBwBR6D1EHAW1XrYt17P3rMj4Ag4Ao6AI+AI5I9As7OoLdvev2jKIpdyQ+Cffvrv+//yf8tt1qUx32d+/4eVz/9nacyl5Wfxm41vPv6bV1u+35LpccSMxWxsk297tGRm1MITmfrjFQB46fS7W7jfFuiuZbq466HfAGD20uws6uM9+/6fda+5lBsCv/vPLf/fgQPlNuvSmO+7f/5wa/3O0phLy89i245db297v+X7LZke1/z2dTawda/8sWRm1MITWf/K2wC4ev3rLdxvyXT36uZtAJi9NDuLyn4o7ukIOAKOgCNQZAj4cBwBRyATAs6iMqHjZY6AI+AIOAKOgCPgCKRDwFlUOmRS2Lf86saPn5lLwf1zxqLEBQdKn7prfKQIf+yksl976VfJRkRF1I3YPZsbAhuXTxWkSkNgF1x/kYxKwyL6UkVdSrImWBCy+KtiJKUipaQRO91ht6t/5qm9yJqoNYy4fVbxmbmhbs5FooRDZV42Ks0lHHl8qTNTHFSLUnQJda2dCIZyttK4ojbVDnXNIRynSlM2xWW1WnIjxWjtoIRNmTP23ITJ0oUEEKwRWpbRUqZmpVI0EtViOuaJXQ5KGb8VxRuRj6XUNWfaNDu62aXgaaVSaJwiPMlKJ8tEyJpQijGUeDvmnI1CdWuNxq0Kutml4GmlUjRIPMlKxzMyYIoQfCiScMmwpBNrB+ewKXrHEgptK9lgMgAAEABJREFUxhvhYlGLaxp6opsntcia4GxFuSlhgwzSGqFl60UKU7NSKRontcBEPkrJyoE00g6WzEJraoSUsZkzOpZQ8LRSKYwQBzwRFBPGIAelDM+K4o3IJ7fUWVQuuI2Ysfiws6YiU25v+I6Pc2h0pOfXb7TmKMIiwd/sKN++eBBpKIW9qGHLZajrJmfiAp/0Jw8/R1bCA+s7Fw8Kr07/U47h7lKppV0O78Q9adlQ+dq4hbSJqNnHn30VHek7soFhy3PY+LuwSCbd+oiMSu+cfpmUSIqb/KlL0RtbtytLSrZ4hLUKgMydgZGed+bJEaCwm9z5YPQ7zVnjztvx4W7uCC7TvAkXCD0uB1eBx5xNE4saSdmFuaHwDF21cJzuQaA7oUfXyNPTmqJB+qVKKEyHa33tTQ9gZBkY7BhZKhgRJsiUNdSUXeCTvTBNJks7jIdhA8K1wWsV4GA3efblzZGWRwztRy2AZVSAr9kxNkbIXOSskasRnMEHlFQUT6lFXXDGn5Q2aTl001ApRVilYRG6XVDmRUc4Y0wpFNGCJN5OyiopjS0zYFYRUNiYuetTDgYj2DJxcGZq+OezAm350RQrgQVJ+xIuMUYkZRfyyTLl+jK1lCuHFuiXXkziK5D9i3HqCrJg5ElrrGrWAC1IZCclG06EbEQKdUFpNh1KDIzhAR3jYcwseDrFvyDiLOozGFtGY41ym3Hjhd3xZGRdhhbXc0MAYNmWeKKFnIYbXg9B7iV2R254NiFrn1sLnYcmqQmXgwcNrZmlIArNcvULeAMXZFRNakRrFUipRcqMBvY5Dj0bAU+eZc9vegtnnsXcC6I1XA4uGUXYEa4dFhSELnDL0AW7OG66vjzxeYyCMB1hzEY0HSqyteAvOoXCo5alIn5z0rHVWDRUPJkyXWDJQRgY02SQtEN1DfuyIf3QsxFWDqN6YM0GnFmfgCagGBsoDe1/Inb53L+6wYfsDXc9TiqUUOIiBMCZIlJmlwFtfELRdHRBmQtblOYV+hRcb4EBgyGXmAdFNtMRtkyfmeLPxaUuyJDNRjQdKnIpWflWRVeQkWDh+iIoCJ5c9yZ1Qa1Q0q2c0Cedzh1B16vXN/wLAKbMgpEng2flsLaVDScCIBipSJpShICaIqWd3FYgECHqIkSJa8HAAA0jpXTBzUKn6AURZ1EFgbEJjeiJM/HKs60Oy4sn444PdpvFlZwR0BNNO0ekEd1L3KLc8GERtxY3GI8GLoTZtZumixuZW1OVnz78HDcwb0JNrVgk/mDIWn3tj/U2HtYtFuxmyaBo2etJB+BvbNluzu/t/Ag9vARks5ETenblmprnlm070S8e3Je0UaE7Bs9FwROqxKVhMaAjf9jaMLZ/+PIJ6MyR1OZIlbBHirIXDezXv3vDqtApU7BsZgWeRNcsYEaO5+9f20oqaWinR1f0nt2OINX4UZhRQ1HPhiKyEWFSTKcgFzTScjNlW2bAhnM2s+DycVHMM+cVaC00VWmSf4aVk007MH6WE0QkG+fQZ+Pr74RZ01vggvY98Wi60xMGBeHJw7Kna/T8xVlU/hg2rQUeoKxC3gasGusSPeXGj92lSQjwzsETjZ0jXksbWLhhmI9uMG2ZMtIC0Qh2eoUoZCxIesXMJbQTCX1hSYQIQ+0TGrCg03NKFqL3kvhDimUfvpiqrmqpzb87yANkUcpDn+ed3j1kCVO6oFQsR3axBzEJWYhNajx6rZdRKfEwVgukhCzXmhsTRaKH/pFHdCbLOzdu980eg671EL5qY8xevnRSD5zVOApCp0wBRYKu0ZLKYilQMEhxPq1VTVYOAgFAlA2RpE0Z42k2F5TjKgaDMIBIC3ZBI/aU2QztpPRPaWyZAYMzeHKTMmtJysFgBHDgxRldoouSwwpUdUthcugp+UqGpxxVMkujK4fpaMqkkaaYLF0rSBYvAjReR+N2Fgl2nqiRImWb74IyVG5b61f3sjrt8oVOUgqSOosqCIwpGrFnN2sx8vTRlqBnutYliyxFE25qKQS0hUd64/nFTcgjgGsUKWo0axsGVz9SnbsaJsETRwug0aYS5ADb4ExHAjkAhHDli3/cdu/TTZoR9xH+Cl+hNEm4ghoMKbcYIUCNQY0wNq6CziZkyZBCvrW7sB4OujVLAjljqBI6iCweOB+oivNRmk6EsB1YhFNOVyWdHdg1GFLuBa5FuGjVsrpL14LsmduRT0HSzB1lOWDdsOzBrA0mjjA2fWqG0iTJeQUyVBYnD4p4d3A7jCLTKIWVzCtQkX4mFe9U7xhhLIDVi/AQ4GCUJ0O8SjaWnC9oiBK3DDcOF1RXVjd+Nr1n6eMsKkugmuzG0uH2k3AVw/qsDLJ6zOmMI1x8FLm0CgJxLpXzud6w4OtyaFNkOiwA7mo29Yi9lLJzFq9mOoqzoiDwD6hMHA2K0om2LsCUAw9BnssmPA1lzybVczz83kKkJOWWEGnwqbvGa/DczkQoRaciPgXP0hFt6vmAwmTZVlOGASgNBYRBTIMEK04qIUBygANhMZExy1T3ggIkqiJM6E7ZLNN4O1lWbKpbvKMmDRjQbG3AZsCTS9AyK5DLpKHyoIjMmqXIMmBtRPaUiFtBsvRCO7YCmTtEBCgwRgTKAj5seeFi4GaRzBg7lCVHdWqBIbqJjNizkewvaBylnl+/kUculI6ueRlIOYtsxpDSx1lUSlia3chVZNmxpLhbuF3DxdfsfSe3gyxGzq3CUyal48NrN2JnUyGNiM5Z5BAWcV24UjTIcy2056+LZHC3599US7YQP61QnDw8otJ4IhYBaG8LKlVd+esERO3LAoXiHoEQcBVkQdFzWSkbCRaKwvi8TrLihBg31gaphMc3lzUkJZTSnUpJdUbJmSOebB7cpOJh7KwsCRw0I5QmCQ3ir8ZREDqla5SIhFBQBB/Fjd7REU1QkyWLCAQBQiqISIku0MUbBz9BozoWE2qpF4FPFtFF0QUia0KbpqNo+nZBsWQpkXayrGVuLTDg+AgNbYoMPZTCrkDNEWB5v+J9Q+tNRqU8LliKkBuuoyw5pDYXqxuuHDOiCGoUiehUnNhBobiVoFCgIc9Iqm8YFMfCB9xMwFO9FHAFpkMJImX9ssi5m+g9MtTcss6icsMt31oKg0PSaaiZYrO0XIaifZF4eHzu3DPshdzwkNew1LZJHEK7dJ4a1OK5pmyhUp4mbMY8E09I89lvoToqbDsMmwZDJsojOOXzSERBpIEqRF6B0RBGoVY4d55ruKl9FB7N7P0hhcKYUmiWa2pFehzHCTEONEinKIie6eFuBM/AgcVAKSKC8utPPwMPP3zRPoRPDqIG9W2KqtMpXUsPUw1AfTEqloq+BJCPJij2L0tDOwe/iFfWUlY7RfpnfWY0RYBnc0EZA7UMh8gFpShLibSTZS1za5kBs6gAzTrVotJ+b0ZTcC7ICqRBLhaPmpQUimcaayBPCkUX2a+ccAVSkRd+BoYSCpSFuWegUKFzSr2wFzRLlEAyvJtSDix7Y+MsKvu23DN7BNhFWJHcqDzWtYyyr+ueGRBgXwRYbnhub3Pj9U5Z3ssxEtHlaYWC8EwnzIuiIpS4KJLMxYoX5WOBn3H1C95sPkPKpi7kj+emAARYdDFX6hI9IpUAMgpzJMWNaUbeFqiFkSIcaI3nGi2jI1Aoms2GQuGsZnl6onM1ufQsAO4vsrSDBQVBJ5UzxrA77IjCKmJXZNnM2B25N2kKBX9qYUcgEKSsNNKmCg3SGoNURS1LdU37GiRF6AyA5aFeNCqBSSnCqJimjYrpA6ZmR2nYDhcCT/rFnlKAHbS5BJRyOdC5NOhIeEHDD19wC7vDM7OkaydzrXSlLTBgkGSCoMoYuBZcL65aOgxxxi10BnAuEEYuBNVREHRSOWPk2jERLCZcAl2seBSKxhlD/hSKvhgYw6N3xkCWlpmpjUqDxE5puAJxw6iFiiJh9dJOnEIxEWsHz3DlkI0LOLDqqEURSws9txXIINOhFI6H1cidFd5N9JuPOIvKB71MdbkfOIKVhJfQ6ujt0JaL2V3JEwGeQWzA3N4Cn5THgbVJUJeb1q4OFIosRnOIKzx38InbM1holn4lPGvSeepcL11pcdp5+oCGAATY8MnO41hTJuU5ZagO7X9ifBOCH1CXFnCmNdqkZaasxyhKiGHKOwgfhL2N5zhPT9qhCjsECwC7BAt2hEczqwJn7CnPJrjKONiyYcBGrFFo1pqiBZsaelOF1micISF0R6d0rUYYJEaEvvDhDEJ23MBHuqVM00bF9AFBs8MhbAeQ8cSYToCdxrkE9MvlwJ9LY84YJVxcZq2hpryg7GHypK4NQFsjFhWRhu1gz0GyHHDYUVMHDJLgCaoMmGsBzly1dEONO4eAU51GEDDhWuNMOylXoI4muNY4mwAghIaRUIurY3YULLkJw2NGGhgtM1ONitYYJC0jlIYrcGCf46iiq48bwsAYKopWDlUQCAoWxNrBSNZWDnpcCnJBG0WJkUgI/dqdFR9MDhZnUU0ADehZDWEFFh8WFmVoJIsxFN2BrBWMVJEzCll7YLFAyVJXpZ7mg4DABE+TEFhdCCsiG/bFxaIotKDjg5EFgG7CtcNIkVlQVB27ibrGDQsXHR8TshgRBmxGdCy0Y5ZiUzQXBokAgg2PrIlhxdOWR+rqgz/TZ55SqGv+tBk3WmlmNAxG/IW2mqIWFhOAlZ2dgy1BepjiYM7UDYto1opsaqFDk3Qat9boVHVRzIiCj+ywExR9A4ASSjgqQLAiqpsAstnTKYCf0p+Zmh1F1dNd0LARnCUaVcp21FpuadhXOMGUHeUwYEbFyDUFUnDGkkHSOXMRqW7CJVYjKVdgZPCqRcvUkh5J1VRuKTOy1uhCjUQ6YvCy82IDJdVrvyyk1LIWTGEK8SIZsWeQ/C9oZPA2JHXKXMzC3GUsVOosqlBIejuOgCOQAgHesIlLhVtdCqcWNCk0GDmbaMH+m9aV3rDhfGwSTavZbN7FdkEbnWixDThZKxB4iYERl4I2oReDFNsFbXYWdXjnjiOHf9ml3BAY8pUTK9q2KbdZl8Z8j+ve5b/0PLJQc5m28DGkUK3l387PHn3+W7N/cexRXfJvKmULx9b8zUnHVqcsysHIOBktY86hbjNV4WoizdQ4zV7+X09jqx4+8IvoBRFGixSkqYI0wtXkmnJlC9JavJFzzvh7ALxi2JfiRblZGO3NS9fkVrc5anE1keZoWW32P+VYAMxemp1FHXnEYT+4+r+6NCMCRQnvVed8ubKi4ifTLnNJHAL9TznmrNOOT9ywi2TAX/77nl/78glFMpgkDuPHky9hA5sxZkgSB18MY542ejAA3jHlkmIYTBLHwOYFgNlLs7OoP2zdfsrlN7mUGwLfnHXvgQMH3tv+vkviEPhk7749n+xN3LCLZMB79+7fs8fRy/3G3/7nhr+E+P7OXUVyQRM3DKCDASRg2MW6O3z00W4AzF6anUVlPxT3dAQcAaq948QAABAASURBVEfAEXAEHAFHIEEIOItK0MXyoToCjoAjkBcCXtkRcAQKi4CzqMLi6a05Ao5ASyPw9kXn7331Fev13fHjPlr1pGVdiSPw2IpHFy36mdnXrXt+zuxZlnWlUQQ2b35z4oTrQrfLRzR8zhVaXM+AQGTJxfHMULfYipxFFdsV8fHki8DZZw1C0rXCs49Sblo5sJeQDYXbO+IjT1LcKEIxwRkjrWFHMWGXMp85s2dFtihKzRMlUkpFNUsRQstYykTePP2012q6hpRIE5edIgiTLJbKuf3Jp2DBjdRFCLCuWD8SlpyMSlevXjV48BB01n+kCKOLEAAc0CNVNkzXrl0zdOgwLNyq4IziYgiAGLjFxRxQ1q5ZM3hIwwpk+eGPJbniLCq5185HHkWA10Fu3bnzFkQLPs2nvF379Tvt6WeeMxkwYOBtt9+B8dYfLfi0XsP/wmaGDz+XoobMp//PswBjr17HYxg95mo1wgDmz7+ZpwPGuNAOpYuXLJMzaV3duwzbPKk4dcok7BIe1imHbf6loUCPIEnVs2+KTwdudPjFl5xUtx2hFE9Skx13Luxy7XiyOxf/HDcUFxBgmbGutIRIz7/gQowSNv6amu5atKueXBkWycFT7kHdkjwHUqJhuC2/Z9kVV45M6VO2xmuu+RZLLhQekjweDRBeO1mcPGmxLFu2FH+U5ErpsqjkXhMfea4I/OL+h7h109Xm1l265O7rvzcpnUNohy1t2PASD1MZ4TF1dXUzZt6grFIaXLnyifgzlKcDD9/69+rlFqa0Q7MMUnuYiuiLpwzbnrI8ViZPniadlE0u6U8ZZtGoHPPIY5Ckqh49Ip5wIyxdP0W+2+yb9rzwvOJP2FE+fPAB1dqx8Md/vv1WqBiWd0ZfhSLBB8+yEq1b1lXKWbPxV3frRhGrkc0MugBrZyWjSLBTWs7CTcdNmu6+A5+amhrwgY9yO48dMwrchCQKYvcyPi56Tir2KTTuu3d5TU13dBaqcANDkAQ6SbLCe86iuJQuZYHA9GlTiBJlP1WcCRrhz60O/brp5nnoofAsgP2EfCgsTanTTsiQzAcqxkOEx40sKRmYisot3fPibzuecYbNmpO7qh4996xfJwuBKCnbZ8/qMv678DDk8EsvO3rpPSgSqsinfFIO7AhhppyvNn6KWGwvb9wAV0BY6qxkFEk69kAtFxDgLiZFblkwX4iRQgtIJen4K1Ual5LziDwnWXhQds2SN0YhRmyeN0/ppJH3VTkXbeosqmgvjQ+skAjwcsNdSpQo+0ZxZmvhlBAuBfWJsyWeBTraj7QJ6yJwFd+KeHzg2btPH9KIqPHaTZuwDztn+NIld7Pbobvs37q16qijQxwqe/T4y5/+hEWfkHc8YyCkav+f3jli7DcxuoAAjJxlptd6UhY/RgkbP4sZnZcK3+zBoakCmAIQ5fuTJje1ehn6R56Tt/5ogQAkYhd/NU0iPs6iknjVfMxNQwBGwr6S7v2GInYak7BpVYFLEeEP7ehE9SO0DOqjRmBdKR+v9fXbqCjChBIR3mVlgX6NHnM1hyy0xshl9DSOAIGo7gvvwt6x/wAp6LlJKdUSWYck8U4vYRtjy2eO8PtRo0ajIBx/k7o0CQFhC0OlFg8HXrRQXDIgEHlO8kA7tW+/6m7VVIHEp3sYUpogcRaVoIvlQ80RARhJSlqj5iBD2myUyqiUvaempoZNiO1HFktXPbkycmgC9VELpLzx86ZlzqGiB3FokV5X964eLmQhUjQCe2PkBMOwuMQROOaRx8yoT6CURr6L4rDP3MpHCRc8r/6sYebOywCCgrC2oekSlhkO0kl9yYFPSmHXhzypiGcCWJlw/5qOku42V93ySSPPSXgnDzdNH4IFUJLId1EY5ZOI1FlUIi5TSQ6yhSbFvUpP7BPcmQi3K1lSdhGUDMJTkq3l+u9NmjtvAeGl8LFIERVtQ0KPCJFqQlxhFRx4gpDq2A4lFF7RyFZXN3zziyLheQ2XQk9HyCgqeanq0YPTunCaf9m6tfKoo0ILuj6BUhr5Lsq+TMetHISdnmmGa8nYOXYTrS4WGMIKh7KjSDxMZShlULj9BZfSmpruUpTqKmSoXg5FmZ+T0ClhRRr5LgpLgvBxFpWgi+VDzQWB8F7l5uR2pRVSdhGUdAIBgjnxEs/TEPbDHsNxvjmvXr1q2DnDLZu9Qrxq2bKlcf/l9yyjC/qKF3EEU1dXF7eXiaXj6V/Z88ILNtm9r76yf+sW/wTKAEmpEF4NyXr9tnr2+JSebnQEmg8BnnU8vpqv/VZqOdqts6goIp53BEAAzsRWxOsmOgLlgsoorEXciDgT5Ax7Opk+bQrV46yIWjU1NYTEwoocoNA4XchIFg4nnZQnEU2hlKdAmKBNdiq3beb0v51wfXlCkf2sOWvmHcBWEXpupD/7Ht3TEYggwHOSU057hEZKSynrLKqUrma5zwX+AUGZOqXhF6FQkEaP7YAMSoSnCVSJEzSMt91+B6Um3580eemSuyklbkRIyeymUGqNwHsi1c0NOyEu80RhhwvPUNAhYdgllBrBskZKT3n7ovNfq+n61uCzmRopOhZ0hHM6/RAURg74yu2EDgSaKmxdrDGOrbWE0KHvTW2kuPxbdjQcRQk6ngN2XxsrbdmxJLW3WxbMT/mcTOp80o/bWVR6bLwkaQjAPzizCyXOP4gP4UCqybG7kA0FC0QHixws5VwP4+DBQ3iwkppdiqrgIAn7RUfkppRNTm5K6VF2S8OJxEvNrZSUYw7+6iaEyQSLTdCM/m/xDJPMSrjG0DM7e2kEARDTvRmm9tCIOHs2JQI8xMrk2eUsKuUCcKMjkBoBTvrSfcCUukKSrYkYO2Qr8ruaMK3Ow85JxOBbZZBQhMj2xhtChOi3ysCS0il0iremyGghDRGLZ9MhEF9vKSFNV73Y7M6iiu2KlNR4OnXsUGLys58t+pd/mVVik4pMp7KiorKyImL0bJYIVFS0dfSyxCqlW8eO7XkIdmjfLmWpGxtFAOgAsFE3d0iHQLt2lQCYvTiLyh6rlvEskV66HN6pTZs2nTp1cEkcApCAysrKxA27SAbs6OV7ITp24CHYoUP7fNsp14cP0AGgo5czAu3aVQFg9uIsKnus3LMJCOz4cPeBAwe2/3mnS+IQ+GTvvk8+2Zu4YRfJgPfu3e/o5XMt/rzjAx40Oz/YlU8j5VwX6ACwxREonUf9Rx/tAcDsxVlU9li5pyPgCDgCjoAj4Ag4Ap8h4CzqMyxccwQcAUcgSQj4WB0BR6C1EXAW1dpXwPtvPQQeW/HookU/U/+Xj7gEZfPmNydOuA6FFB3FJHTGKH+UiB2LJGJft+75bH68SnU9zYwAl4YLFPrY5QiNrmeJQAS9SDbLRtzNEShPBJxFled191kfggAUZ1jwF13YpGtquvfqdfwhTp9m9HN8dXXvSpk//2b9Lp8RMjmuXr1KPyuFHUYlo6fZIwBoQpg0QkDXrl0zdOgwmuLCRYowlrOAFRJHQGCmxIoiLX6WfYSbxttxiyPgCEQQcBYVAcSz5YjA8nuWXXPNt9hF7rt3OfOv3bRp8JAhKCk3Ff0QHzRLyuTJ00aPuRqdFqgiYXfHQTxs1ZMrz7/gQtk9zRIBqCf0FFQlkV8zMki5cFdcOTLLNkvbjQAS/GnuvAWRabIUsdfWbho+/NxIkbLLli3V0mXxj7xqlIyeOgKOQJYIJIVFZTkdd3MEskIAwsTWwj5NGIkX9Lq6OrLTp03Rbk0YaeqUSVjst/XQ5cxexQZPNh6LCjtmd6/u1g0LzvKkwZUrn6CiBDulLikR4OpwXeBPKUuBrqamhiL4wYYNL40dMwpIBTIKkpL74l/a8ov7H0qJ2IABA7FrYccRIBAlI5izPlmlABiCyYKXg6eOgCOQEgFnUSlhcWOJI0CUiK2FGBLCBvP9SZNrarqPGjWaHRpGBXkiu3jJMgiWgDBn9ipe3MniQIpYLEqepNrdUdiZXt64AR+EIAHBABQJjeDgkhIBDuzAKmURRggWKXLLgvkCk9QuBzqXj1KXbBAgECW3W3+0gAUPekgIJgteDp7mhIBXKn0EnEWV/jX2GaZDgIOhpUvuhvSwH0OhiDZBempqag5yqXcJchDqsLpyhlfxso7Y+zq1aASLhUBoDWpFRYJbvqODQ1OFq9C7dx/wBFUkDIeAv7BFgfs2tWX3DxFgnbPssaAMHTqMVwt0F0fAEWgSAs6imgSXO5cOApAnJkMsCtJz083zams38RZOIAojgSLsRI/69TuNeBIWc4Y84SbBgZCJdFIRJo5ItDNRy9/jASEH4SoQIxl51ShQReC1IlK6Fr379KFNIoicVaGkEDdlhwBsVV/sseClZFfPvRwBR+AzBJxFfYaFa2WFwPJ7lonuwHV4C2dXZvroNTXd2a0HDx6yds0ajBRhx1n/jgmqBE8iQIJMnTJp5aefOmmbx5PdCEFBiJfgJgmdsZg/bi5xBEDbSNL135sEeYXIci24InK2qwCYCA6kJlxBuXmaAQEWs0rB1qBDiYBJqdw8BQHwMWERYnEpcwScRZX5AijY9JPVELvsqX37acw8Cu2xiAIx4iwPQSHLFoIz1Kr6yGr5kxKpIkYSxqIwxoUtHzdJ6IwFuhb3d4sQqKmpCdGGPMkeplBVYDSpqeluOkrKKmF110MEIKyAZhIBk9LQucx1QwmFRVjmaPj0QcBZFCC4lB0C7LKcYmjaPAoXL1lmZ3MwpMmTp5mFLQRn+JCcFy36mX0IFYaXeH338JIgyj+F4HLAau3AYtGrqxv+zSOKiyPgCDgChUIg/3acReWPobeQeARqN23asOElIk8TJ1wHu4InTT/4qwdwpsjcKIVjwbR4Ew2F13cPL0WwyjnLcSqBQGKEauHWHy3o1+80uKyynjoCjoAjUDwIOIsqnmvhI2k1BJYtWwoHghXddvsdCimxbTOa+m3bSF1aGAEIE7FAuCy8FoGhcl1aeAyJ6451C1bERxk5CjJn9ix0jqTREYgpgoJgpKj1xHt2BEoHAWdRpXMtfSa5IcCmctPN86jLriMdOlXdrRs6KfbMQvgKT7GuzJ5emj0CECmugsSOU7OvXoaeeg0QYkqFG0fSyoYpxjKEyKfsCDQHAs6imgNVbzMZCJx/wYWc0LG7sGczYnYd02UnxS6RM7op6AhhEmpRF90k4oOdfSvig7FFpVQ642KBeWQ2cIiIxbNZIhCHLm7Jsil3cwTKEAFnUWV40Vtuyp06dXBJHAKVFRWVlRWJG3aRDLiiwtHL967nCdWhQ/siuaCJGwbQAWDihl08A27XrhIAsxdnUdljlYtn2dY5rGO7Nm3adOzQ3iVxCDTwgIqKxA27SAZcUdEWDlokg0niMDp0aMdjs327qiQOvhjGDHQAWAwjSegYqqqqADB7cRaVPVbu2QQEPt6z78CBA3/e8YFL4hDYu2/fJ3v3JW7YRTLgffv2f/KJo5f7jb9jx4cMuAHiAAAQAElEQVQ8aD748KMiuaCJGwbQAWCewy7n6h9/vAcAsxdnUdlj5Z6OgCPgCDgCjoAj4Ah8hoCzqM+wcM0RcAQcgdZDwHt2BByB5CGQPBa14PqLPn5mbmZ56q7x4aXY8qsbLUvRtZd+1bJxJXS20jNP7bVx+VTLRhQaZDwRYyQbaZYqEYv8M88uZZX754yllqozjIgwcopII3YGQMXQmGGCtFB6sm7d82efNSiz4JPzxB9b8Wj4o500Nefg7/fk3KBXNAQ2b35z4oTrLIty+YhLSF2yRMAXZ5ZAuZsj0CgCyWNRTOnxZ1897KypJmSn3L7CsihfG7cQNyTOmbp8odOdD/6GoohAKRAzokNNEBQzmoI95B/zJlxAUWhBT1kRNwljeH7TW3GfSbc+wvglb2zdLkXpTx5+bs7i1aqeLt3x4W45K6UF80SXkXT9K2/LTptkkWHj75KlfNIBAwY+/cxzTz/znNLFS5b163eadEvxMUCgRBkoFyTJPKWsXr1q8OAh6FRk00JxyQEB6BGwRyquXbtm6NBhGIHduSk4pBSIJtABUbzUF2ccE7c4ArkhkEgWFZnqScdWQ0oiRmXhTBtff0c6KeznhB5doTihYEdGzFg8sM9xKBL0h9duRI48onOc6+ADdYN8pBPYCT5xIQJkXZ935smIsvEgE9GjHR/sDlsY2v/EdNMM3dLp4cT7n3KM3L5z8SANYNXCcbKUT6rtmW1GMnbMKP0RGGWVsg8ZINdc8y1jV6EyeszVw4efG/ItqrB11dR079XrePRVT648/4ILUVyaigAMqaamJl7LIF1+z7IrrhwZdyhzC7ixgEdeNSolDr44U8LiRkcgNwRah0XlNtZILeJMYgAhP8ASnkx1ObwT/IAUOwwG0gDvIXAFB0JQCN5Ys29s2Y4PWVL0Z1/ejBDWgkj1PfFo7BGxAdB4KBFKpCKN4dsXD2IACLGfMDjU8+ufnTmqF3p8b+dH0knp66cPP4diwiDVMlSMeaGnZHvmb91hYQAQMogjRkAgy3iwl5sQf9KUYUXoFouCGNXUdMei0gypaFb85zTZ3fW75wSi6ureZUubOmWS/f0NstgzNOtFIMBmD6+NUwGgqzlIreQwdswo8BTIKIguCi2UrbAgWdIRZm9o+OI0KFxxBPJHIMEsismLAUACTEI2cOapvSBJFCmdMXaoSi8b0u+2e5+GG4VhKlqDMMEtUEjRUSToEU/O3aAgN9z1OA60j6gLFHgJR3VyoBTBqH5R+o6ciwW5b/YY6dAj+BCWiPxdj67QI7iRhOgR54bS5ckgaRChRywoDElcTW6k8EuKQoHh4QnRhHKhw8wgdoToQp/y0YkVsdnAlth6azdtYuJ6iSfUob8JgyWdbN78JrXY44lRRXy0u2PE5+WNG+gCmTtvASErFEm8Fv4uIQLwzpRXYemSu+V2y4L5ApO0pqY7qST+y+by9xQEfHECQs7iFR2BOALJZlFGLGAMEiJPNsmJV569ev3rliXeQ2wJaoUFhcM+UnQJbEYtGBGBW8AzVBpJ5ay+IrUgLmI/Yd1Z486jBYgLKUIRg0GBPzEM+BB6RL50Uo/1r7zNySCkxwQ2hjH0ZJAMGDfaxG5kTlVEsLBL5MyABQsVARAiBeeTQ1mlv7j/IXYUmBDBDIgUh27svnqJH3bOcIxwLCzpMJk+bQp7dsrXfXb3yZOnURGfDC3g4JIOAeJJRAS5BBEHaK6wRfn+pMmRUs82ioAvzkYhcgdHoEkIJJtFZY5FEZsxfgDJgEMAzZ3TLyO2BH157Y/1ZKEdpAhGMQ8sUqg7Z/FqOAelETFnPBkDpdQiRcciEU/CCG8jkiQH+iUOBH2hWQQSQ0SKgUHL8AzlhJ5d6WXE0H6hEV74wJoNoQUHQl9Yrpi5xFga2ZTCjCBhDBKKRjQOjoWOZ6MV8SlJYUfRvOBM0CmTpQejHZwcqVRky0qlhEdIslx+8J+JPbbi0VGjRqsiRE2Kp01CAAzx/zRch/pXIbaH1rtPH1L4bkoKS5FLOgQA1hdnOnDc7gjkhkCyWRQsBC4SiuJDhgWshVJYCyQDDgFZIfRCKcdY0AgUikgllOKPDq2B66AQJSLMk45kYKdxmoI24UyKjgWBOWGRwNtoBB1Wx2EitAlPBF5Fiud3Lh4EYcLBBOMbW7aThcYxKhRJ5Dt6Bsm8VERcjfaZDr2bEBhTqVLmBZ8DNAJgAEUpOjKwz3HwM/mUW0o8SUI4yr6LwqKAh9Bgt8YSkfAISUXiTMS0EFUkXiKCRcr5VPhdlCiX3DwNEYAqzZ9/8/XfmxQapROagjxJhxCAqkmE1NKI3DwNEWBlIrL44hQOTU1tyaGwCJta3f1LD4Hksaie3Y7Ysm0nVwLmAQuRiJFIh6ZQisA/oDUYKYVkwDl+/9pWiBFUiUAUFnwoIpUQ/qEUHb6144PduEmHnaCEIprCyR1GuAhZ0Rd0LAgcBSMKjdAUDaIjjJmUgVEqAnTf7DEKCGE34QRQMSeNh0YoopYoIDoCh+NgTrMgK2E6zNeEaJPsShmGHBgSnVLKESEMj2iWOKXcGtKy+X8ehRLCURs2vCSdlI08fwzY8kWwSCPfRYly5d9F6bVw373LmRSXg6uAwD7JolhokCwCGwBVkwiphW/h45IBAV+cGcDJUGRLDoVFmMHTi8oEgeSxqCOP6PyHrQ1xGq4QxEIMAx2BWCAoEiiLMSos6NAIlBljh4oYEfIhK6EdGIZ0UuqKwaATwoEVwZCgPrhhEU3BXwppqIudYMSTRmgKRcLwaAQyRykECJ1oEz4qVUoXxIrMSHW4ICeS7+38yIx4MgVNBz0HiXwvn0MLpVGFR6EkQyyqNGaalFmEuzuXBvbJyFHiB3zYXRwBR8AR+AyB1tCSx6KMYVhsyXCDWKBDrUjTCcTFvljCh6gMKQJTCSM9WGgfZ4QTN2I2cCOoT8hj8KFUoliUdPgWRSmFEdII7AeqhDPci34jnhyxXXvTA6GRxhHoY2jMTacd+uVcT9Vhh8xOenmmBDkkBD8KHosqT0h91o6AI+AIlA8CCWNRRI/Ee4jNQHqgI5FLBU0h0kPIJ2InS10IBCQGXXLx4L4EeKQTqYowJCw4S+QTT1VKCh8ilcC34p5m0TAgTzjD55gFo8IoB6gbR2yEqSxLKWd/ODMvdAJjKkqZiiThJonzOdpBGKG6gB2SBbSUrZW8kWM1ghySSCwKI8GPiROu8y9sSn4ZlN4E7ZsnpsaRKO8JzfodHr24OAJli0DCWNTEK8/WB0PwD0gP5EN0ARJjlxBqlZIWwBtgDLgpDkRFwjApPfHJUmhEEtKXOHex1iB/980ewzCgaDIyC6gMRrIwpNf+WM/40dUsHAtnRo4FO/qXTupBI2RTCjjgYwJbirjB0mjZelcpRoJSoqeylGHaq9fxdXV17DehgAN2UhPbn/r1O82MrjQfAvq0v/naL8mWI6eivBLwwlCSM/VJOQKtjkDCWBSkB9phqEEvxBgitMAcpEC5pCilBdUilSVMI84qoqN4F3jSQkrBXxUtxRmdFEEJBWcZ4UlMUEVqlqEqa+nXxi2Us1moQkVlI0WMmcYpIkVHIaVlFAQduxSMtIxezsJOw34TSvzXnmx/QsmA1fkXXEgoK3SADWSuEjpnoZevS69ex8evC9eufBFp4sx9cTYRMHd3BDIhkDAWlWkqXlZ8CBx2WEeXxCFQWVlRVVmZuGEXyYAb0Kty9PK48Tt14EnWsUP7IrmgiRsG0AFg4oZdPANu174KALMXZ1HZY/W5z7lv1ghUVVa0adOmfft2LolDoKJt24qKtokbdpEMuG1bRy/fu57HTLt2lUVyQRM3DKADwMQNu3gGXFlZCYDZi7Oo7LFyzyYgsP8v//fAgQM7dnzgkjgE9u7b/8nefYkbdpEMeB/ofeLo5XHjv/8hD5oPPvy4SC5o4oYBdAB4yLD9OdwUBHZ/vAcAsxdnUdlj5Z6OgCPgCDgCjoAj4Ah8hoCzqM+wcM0RcAQcgUIh4O04Ao5AOSDgLKocrrLP8XObN7+Z8idz5syetW7d84+teDTyB0ZSQjZxwnUp7W5sXQS4LlxfG4OuqWVdaRSByK0RyTZavQwdWG+sunDiDlqIRqM6T13uU3OL42lFxa84iyr+a+QjzB6BtJ69eh1/083zIg8+8z7/ggvRubFJJcarqGK/IBX+uDl2eaKYg5SU9sgjQ56W8hBRrXJODcnIhgQ4BlSc7FIKaFxf0khFLGUoLF3gCoFiYWORhHaBg/+wc4ajgySXAKXMBUCEVSQFH0Nm7do1Q4cOIwu24a2NxUUIsNIMQHQZLV27Zs3gIUPIgna8FHuCxFlUgi6WDzUvBNho9TtD3LR2e69c+YR+3HnpkrtReCZG+qCKfkFq9JirJ0+eJp0Uu3lShMUkpR0GFnnaLl6yTFVoduyYUfGurZ1yUABn5FWjBEhNTU24nU+fNkV2EOMy8dgNAbnv3uVUxIJdbAC9bIWdfv78m8OfhGVdsbDnzlsgDAGQ9R/is2zZUv22mSEZlpahzjuVsLKUG3z48HN5gBgaq55ciRvZ5fcsu+LKkSguIQJaYwZgZNWxSuvq3h0wYCBVbPmhJ1QKwaISOnUfdjkhYLSJcAV7ht3ePBxtg8GoGzsCDFWozoOA/QkFCff4iHO67KhRoyFSKUt5HLPt8XKWsrRMjDNm3mDgw4pCrOwXNdnGuF61tZsMEx7H8ODq6m5YeBxzjbg6WOANKBJ8KC0TufVHCyDl4WTZ5iEBhi2rHQZgDlBP6aBkuLHDCTpSFr8cyjllXSlwIhCgCBB9dBgqC5VXIIAKQcvh+UBrpSQ8YxGbESvw5Y0bLAtfr6npTpblJ9zAECSBUcI7FaVJEWdRSblSPs68EIAhIWwhClewN+h2tZ2DLA9H9YEOYeLRiSILdU2IiMhYwFTPlAI2mOim6rfVpwOEZ251twbOpAnyOJbCtYOn6hrBtLjQ0knhXvIp+RQQwA1SHs60rq6u+shqs8A4wRDOJAvUUwr0i4UNXAiNkEqMwsqtpNLsJgOqvOQYDaUSTwZS5JYF84USaQhaGKjGzSVEgLW3cuUTsrD8gA5h7QEyioR3KjkkInUWlYjL5IMsDALEe9hR9KKj29V23PANniKyvD+hqGPolAmvTTI2KYWWsc2nq8LGFpKDdG5lYk+HFW+uvLDaOy6RAADh4Vu7aVP9tm0R9kBRWQloLF1yd3z7qampqX+vPiUU8AOtSZShQ4eVD91MiUY6I6E7wLFSnh48HMiifH/SZBSXRhEAw1P79pMbfF0AErG76eZ5MiY6dRaV6Mvng28CAty0vAPx9hPfaRptBTplwmtTxJ/dyzgWvVhpaKd6um2ePSwkB1a9JJUMkzIMQTjECvKkotWrVwGjtcBZlS5l7z59pFhRGSrERYjAxScOA2AdwrFUNH3aFCmkHLIIZ4ipFIwuIQKsPbIGDnEUsqw3UpZcGKDC5xs7vwAAEABJREFU4pISAZ5v2FljpKxD6FR1t4bgKBG70iDuzqK4si6ljwDbMHfv8OHn8mquRyEWBF6lb2iIf2RAAU+TeCxKUSs2eIRHg7Vj9pqa7ry5ml0K7ahNXtSoKGM5p4AgYacHGYOCPUz2kVeNwm5IhlBjN7FrKose4tZaSSpgQkwu5aYOerz6a5EDSBg+MQDZ2ygyITJqOgqlJQlaNpOCuOsbADmz60OepEOwAMckApoeMvIs55S7DxJv58IsUdEpMKHI0ONhyJukZVFwSIo4i0rKlcpnnF73c2zDvXv3Bgh2jrVr16BgQeBVvMGjsNNgjMjlIy7R0xAHEyIlEbdGswSu2dojuxHtqE17xDTaTpk4AAi8k10qMl8ewVwskIzYyQpJpXZNlbWnNm4lKSxRMEHYeyRsSGxd6JovREpQkGIBW9gAignAUmSCg+kolJpnWSncsCCZbv2EqIJSBLQIwmWFm00WnsQ6BByzhArAUiThYchrgHSloWeR686iivwC+fAKjwB3L42yxyDsPXpNj8SiyHL/w36Ii0TeMu21iUayFB6pxKU4c8nS390cgewRYHVp47GUDYn1RjbeyNo1a8LgStzBLYYAR8bAaFlXmoQA8dG8o+xN6rDVnJ1FtRr03nHrIsAeg1jcIoxFwa54N6KU/Ym4CEpKadL4Rd14OWtSrTJxJppC2M8my/MX5sq7PhYQQ1AkUF4umXRPs0GAgIoBiJIhuJJNa+Xjw5oEq8GDG34ZsnxmXaiZcguDHg/PQjVYzO04iyrmq+Njax0E4EzwJ+ub5ym8it0IC08HdCzoJkStMJrI00pN+f6kyXjGD6rMoWwV0AYcAxAKxSUQGrDP+m3brAiyax+myMHTzAhwHmcAvrxxQ+MbW+bmyqb01h8tgK+zMstmxgWbKI9HYvzcxXbbooT/7KZgPRVHQ86iiuM6+ChaFQHucI7wqoOf1dFwYDzc/xzqsalXH/xpxyuuHImOxWInt91+B5ZQ2Leojh0GgGKCHTdCLDyaUUityBWBAywI0IWAQJswSkAvLHI9JQIAGK49AxB7Sn83xhEAK3CL293SKAI82XS3hil4NloxoQ7OohJ64XzYTUaAfdoei/ZGjgU7dzg3fHyHxoJdzjwa6FIpFoRsocTbyRkBrp0uirWga2pZVzIjEF/JcUvmFsqtlPXGqovM2kGLAJIhyyOXmzR0SAlp6FDMurOoYr46yR5bmzZtOnfu5JI4BKoqK6uqKhM37CIZcGVlhaOX17U4rCMPvk4dO+TVSBk/eYAOAB29nBFo374dAGYv5cyiskfJPXNEoF1VpUviEGjbtk3btm0TN+wiGbCjl+eFgIPyuIGM5tlO2VYHOgAs2+nnP/GKiqbxoqZ5c21cHIEsEThw4MCO9z90SRwCe/ft37t3X+KGXSQD3rfvL45ePtfi/Z27eMJ8uOvjfBop6bqNPFSBDgDLGYE857579ycAmL04i8oeK/d0BBwBR8ARcAQcAUfgMwScRX2GhWuOgCPgCKRGwK2OgCPgCKRCwFlUKlTcVooI6GcLSnFmPidHoGkIcC8sWvQzq7Nu3fNzZs+yrCuOQHMjEFlymze/OXHCdc3daTO17yyqmYD1ZguAQG5NnH3WoFC4XXNrpyC1wpGgF6RNb8QRyAYBiBFLTgJtCqusXr1Kv8oNl4oUhW6uOwK5IcBTVwvPUixhU2vXrBk8pOF34Vl+LMKwqFn1B5966cz/cUuvi//psh8sem7TmwXpy1lUQWD0RooLgbnzFjz9zHMIytQpk7hRW358dMoTZPSYqxmGZPLkaViwZzMY3sxa8uGSzZDcJ0EIsH7q6t7VwiM9/4ILbfDsZzU13Xv1Oh7LqidXhkVYXByBQiGgv6PF8kMGDBhozRJ5YnHKsmzZ0vAXYs2nOZRX33x3yo9/+aftO2n8xf/445QfP4KSv8RZVP5teguOQLEgwI06fPi5vHm38IB4TMyffzO0KXxAsF3B6rBT2sLj8e7KCgEx9fgvQwqE5fcsq+7WDR2azmYGs+dNY+XKJ1Ak2Cl1cQSaCYH77l0Oj6dxFqpW4NgxozZseEnLj5QwKqUFl631DfzJmhWdsmzOirOonKHzislAQBuGjRUGw10q4R42O7qMpOEugo4F4eXenFGwSOxPwWA04THRr99p0CazSIHVYV+7dg1Z9YhiQlMYNUKeKUuX3E0XDMAcXHEEskGA14ahQ4el9CQQxdKiiGX28sYNBAkQyD0vGyiSkPrjmRDxYSYDARYelF1jJRClJUfUigejdNLIL5vLOf+0R/URYSNHdT0kGxY1SXcW1SS43Dl5CNRv26b3Hg19+rQp3KUIZ20WFuLGrq3dhBHhfoa+sNngD6fhyAMjwrZEFiMCuSHOhBHh5o8QLBx4wTq1bz+UuDAYdq+43SwctahZRojiW5oh40qWCMCTevfpwyqVhG/2tyyYz9KlHW6EdMEqSl0cgfwRIMKkFajHqRq89UcLtAJ5bN508zwZWyY9+fju8777DZGn07947LzvXlSQfp1FFQRGb6RIEYD38N5zxZUjbXx234qd1G7aRBHExd5+0CFGtbW12Ovfq6+pqUFBCCwhKOxJvLhLJ0vjbFrwMHSTurq6+N82VmkkNiZjUlMfd/EhoKUISYKCS1aufIJFy0i5HUaNGo2C+N99AwSXZkKAoLvWHimciSNjESlSXi+ru1XTLySehy1KS8qlXzvt2X/7/uaHf/jAv14zqE/Dp4H59+4sKn8MvYWiQ4CbVu9ARJu4jcN7NdRrarqHQ1cVUliR7IMHD0HHws0vCylxJrYljBLetzDW128jDQUGFmZNj8TGzO5KowjAD4S50vCiNFq33By+P2myTZltjBVLFuqPoCDwKsFIyv2CA4qEk2UcXFIiIIiUwkpT+rgxRIAlx2vn2jUNnzHArvT6isOiRT8TjKQ8RfWkRZfgkBRxFpWUK/XZOF1rFIG5n/4bPShUo8446H62WsSiMCJQLlrAzjbDvW3bts7aKDLh6YC/CS2kO7bjYVF98Ntec3YlSwR0OdJhnmUjJe8GSsyxurrh+3EUpPrgqz9KKARfDUlWOPucZT1MFQIV0Q0lFPhBpNSzKRGo7taNl89IEXQKDCWLlyzjmSldacS5mLPOoor56vjYWgiBVU+u5H3dmBDncWHH2Lmx2WaW37MMOxGsdAyJUomO+Yx1yUjKyytPEx4f6NWxvY0i7C6OQJ4IsCHpqFrt1G/jYPqQsKvsnjoCLYMAD8yamu4t01fL9+IsquUx9x6LDoGampra2oYPpBgZcSljM5x6cIqEUVJz8ARw8JCGYz7cZMQBN+mWEg+AlhHBgjaZkSqcMPLeLwvkDAUjKTLx0J/upS/O/rC7OAJNRWDo0GGsNFamKqIPO2e4dE8dgRZAgEeivUPyiCMAz4tlC/TbKl04i2oV2L3T4kLgttvvsO9CGBmv8qQIpx4c2HOWh0CtyGKE/RB/XnrwZwiw4yA7RaEQ7SeCxQaGj4SIFxaqmxuMytoZedUomJMV8dDRkHgGmdEVRyAbBFh7kHhW5tlnDWLtoSv8mU1d93EE8keAR+ItC+az9hAecTz3eLHMv9kibGHF0xudRRXhdfEh5YUAd2zIVKwtthaKLIvyi/sfwoiCUCRhv4FUkWJEZCTFSFbCEwGLiYwpU/NBobuID+PELkHHwcZjXdhIInU96whkQICFpHVFip7B04scgeZAgKcZa0/SHO0XSZsXnN3XWVSRXAsfRgkh4FNxBIoYAUhVhJrD4AkeFPGQfWglhUB8vfHSGL6mJmu2zc6ijvybzrO+c65LuSFw9fkD2rRp8/nOnVwSh0BVZWVVVWXihl0kA66srHD08rkWnTt3YhPt1KlDPo2Uc12gA8ByRiDPubdv3w4As5dmZ1HtqypPOra6BcS7KCoEenZr+HF9dhSXxCHQpm3Df4kbdpEMuC3otW1bJINJ5DAqKtjAKiocw4rcLh/QAWBudb0WCFRUtAHA7KXZWdTW+p2XzVjsUm4I/PB/P3ngwIH3d+5ySRwC+/bt37tvX+KGXSQD3rfvL3v3Onq53/g7P9jFBrZr1+4iuaDNPYyCtw90AFjwZsunwd279wJg9tLsLCr7obinI+AIOAKOgCPgCDgCCULAWVSCLpYP1RFwBAqCgDfiCDgCjkBhEHAWVRgcvZUkIvDYikft15j0t8M2b35Tv35Jih5OKnTGLn+UiB2LJGJft+75ObNnqchTR6CoEHjz9NPC8USyYZHrKRF4+6Lz9776ihW9O37cR6uetKwrcQTAB5TMDnpgaNlkKc6iknW9kjzaIh47FCf8cWf4U01N9169jk855LPPavglw7q6d6XMn3/z0oO/wGmETLVWr141ePAQdOwwKhQXR6BZEYD9vFbTVcK2ZH2xY8lIunPxz80uBcvhF1+CTpXk7mSMv1AiuMI9npaBThKxUwRupO1PPoWUS0DqIgTACtBYYMqG6a4Vj3z+gouwULo94a+XzqK4ji7ljsDye5Zdc823IE/33bscLGo3bRo8pIEAEZEiGxH9jhw0S8rkydP0x4lpwTyhZTiIh616cuX5F1xoRa44As2BAPv30UuXnVS3Hel209y3Bp+t3Z10x50LMSJHL71n2/SpsIRwADsW/rjrzBuw4Nbl2vEoZS7vjL6q4xkDQxDAFvQkHz74QGTXN9wgBOKjYd3y1IEI/tTx9K9U9egZR4A1uX/r1s7DzqHIlh96kUpjw3IW1RhCXl6KCECYiCQpjMRBW11dHdnp06botwcJI02dMgmL/RAcupw5yCO2RDYeiwpxgpZVd+uGBWd50qD+ogt1EeyUujgChULg+BdfUjiEBo8Y+012rz3r16FjPOaRx1AQ9i34wScv/hZdwsYvhY0NfgCBYPPbv3ULqQQCIYcySQmf/O2E66t69AjnC7aWpXT3QWBlEW7yhxD8+fZbwc2QREfwkXP5pPBySCfrMOWU4Z1CjOWnxQbp3/PC82Al4SqkrFicRmdRxXldfFTNiwBRIiJJxJAQmNP3J00mdDRq1GjIDYwK8kR28ZJlECyNw5x/cf9DxJzI4kCKWCxKnqQEojZseAkFrvbyxg34IHPnLRg+/FwUCY3g4OIItDACf9m6tfKoo6xTNn7p22ZOP27t0+x8SFWPnqSSkEDIs2XSVunl4Ka+FQaQoff9f3qnKuBYEAI5E33pMv67Au3wSy8j7CedFCIrH09BAE4Jy0RBWH7gg7D24Pcoku4L76I0KeIsKilXysdZeAQ4a1u65G5Izy0L5kOhiDZBempqag5yqXfHjhklMqSO5QyvIpKEKMKEQi0aQbHjP1qDWlGL4BaEDMXFEWhJBDiz4xW/Y/8BkU7Z6bFYhIAsGz8WlMMv+kaZb/bs7hx3dpt9E4CkE4CFAdi5J1k82f4J+8GuDFiMLukQgK9z4kzp2xedf/TSZShJF2dRSb+CPv4cEYA8UZNYFKTnprjAvaQAABAASURBVJvn1dZuIkpEIAojgSLsRI/69TuNeBIWc4Y84SbBIQwviTA9tuJRCBlVEAJXpMkRH2mJIFA/czoHT8aKIEk6KGGnD2NLnExp4yf6IqVE5p/TNLS7G2hhG7AlAQiwBEvMh0CUoiYQVilhLdfjCIBkp/4DKo86miIOmg1JsskVZ1HJvXY+8rwQWH7PMtEduA4HfJzr0Rx6TU13mNPgwUPWrlmDkSLsOOsf8UGV4ElEnpDwU6fLRzT8Kyc8z7/gQgQFscBVxJms+ePmkiUCXBegMxG1zbJu+bi9efppHc84A2JkU0Zn70c6nv4V2ACkSkVsY1LY27CbEMcyHYVSuZVwKkzSUcnOw84BPYTYCYAQRBEUBiBZ7CbEq/SFmSxqHB8XkGQ1CgdgET6kke+isMgnEamzqNa+TN5/ayDAfnxq337q2ViRtueVK5/gLA9BwcJWjTPUqvrIavmTEqkiHBXGojDGBRKGmyR0xgJdi/u7JTMCvXodD3QmAwYc8g+pMtctk1JRqHRxEVgChykfPvxQBA32NiiCSVXwXRRGSiP+pZf98+23hl83Q4MQ9nKO+cLJEjs5bu3TeEbs+ACUSeS7KOMNuLkYAsBiiIFqxzMGWhbF3IpfcRZV/Nco2xEuuP6i++eMzda7vP3Yjzm2EwaEjhYvWWZnczCkyZOnmYWtGmf4kJwXLfqZfQgVxqI46fPwkiDytLUQYNc//OJL0lGo1hpVIvpl2w4FGoRggTYlYvytMEjv8lMESpxFPXXX+I+fmZtZIB+fovG5M0/ttXH5VMuiY7FsXNnyqxvjxmsv/Sr9Rux4phxGnPfgaZ2mrGIt4xY6fOfiQeedeXJoYSTm7EoGBGo3bdqw4SUiTxMnXAe7gidNn9bwqwdwpkgtSuFYMC2LiEghWOXhpQhWnm1JBKBQfzvhet7vI52+O37czk9/aZMIyrbpU2FaER/PZkAA9MDQHN4ZPYqoibMrA8SVEmdRXOApt6847KypJm9s3W66lEm3PoIbAmfqe2LDV2/oJs++vNl0UyBJIfciC1+BD4VGc5bS8+s3qjtLGdiOD3ePmLFYDpZeMXPJrHHnKWvOjz/7Kv5kGb+KSBkbFpOfPPwcbpZd/8rb+Lhkg8CyZUvhQPCh226/QyGlfv0a/iZG/bZt2VR3H0egZRBI18v2g7/+zLEUXMqE7R9/QlMfPvJLGd8afPbRS++JMy3cXNIhwDFo1VFHC0BSOGj4OVS6WmVuZ0GCFbJ/6xaIOwpSqpiUPosKrxxc57U/1oeWUO9yeKeNr79jFljRCT26hqEdokQqveGux4f2P1E6af9Tjrnzwd/cdu/TGBdc3/Cr9hgzC019++JBUKvQjbp0t2rhOBpEgZyd+Wls7KRjq8OxUYvh4RNKJBZFI/MmXEAjOLtkQIAQ1E03z8NBH4OjQ6equ3XDToo9sxC+wlOsK7OnlzoCzYQAxIjjp4iw/as7dn0rKoePnDTrfFKoJ2IthPCim92VdAiAki05U9I5J91eLiwK1gLhgFVEzrzgInYJYVEwGDEn+NbAPscR1yHAgxDXGTb+s98BIwhELSgOKdSHCBAKxr4j50Kk0E3woV8JuuwwmzmLV+OsLHbCYOhExejR5GvjFmKE9uHP2GifrAlBLPOUwjgZiXRSxkz4So1YLVdCBM6/4EJO6OBMvQ7+ybwZM28wXXbSz33urzXkTMYUdITwFbWoi24S8cE+YMDAiA9GF0eg1REIf/tAg4lbZPc0JQKQ1MgBHwzM2WpKrGQEHCCSrhQAgVF64tJyYVFcGIhFRKAd2CXQJmgHVIkjM9zgWwoUwYogN12+0ClCYuBAslAKoVEjpNhJTfChNYTGOS4UnVKUCJ1OEajbTx9+TlUwmlBEdTV+/+oNcghT6Jc5o8RjUaGz646AI+AIOAKOgCNQWASKlUUVdpYHW4NnRATacbCkIblsSL8H1nzGVOA9WOExhIJQIkLoSE0RIpJCRApjxC3MwsM49aNZBEZFlAgFC3QNMociZ4wmMhJFowiupo5Wr3+drASOZc4otBPGorCoBTm3fNqmTZvPd+7kkjgEqiorq6oqEzfsIhlwZWWFo5fPtejcuRMPq06dOuTTSDnXBToALGcE8px7+/btADB7KSMWBauICLTDkPrauIXGOeAr8CeKvn3xIEJBMCRxlx0f7saIEHBSU1ikwHLwEePBIS7wLdqhZcRiURAvQl/UNX9KTeTP2d8Ndz3OoZ51JGfOIs1TCqQwcl6JnYryb5WUHcUlcQi0advwX+KGXSQDbgt6bdsWyWASOYyKCh5WFRXJxLCyotUxBzoAbPVhJHcAFRVtADB7KSMWBaWICLQjRArWwuHaCT26wldgVFCca296AIcRQ/tBdDg+QzehVBbYjJgKPs9veotGzMcUONkbW7bjQMuIxaJgYzs++CszkzOlJvJnJMScKKURUhPonXlmUGCHVqWFlQMHDry/c5dL4hDYt2//3n37EjfsIhnwvn1/2bvX0cv9xt/5wS6eVLt27S6SC5q4YQAdACZu2MUz4N279wJg9lLiLIpzNP3Ttp6f/tCAffkk5gEXEViwoi+d1EOlWIgq/fTh56AvsCL7JilkPMSWKMWTFuhFjAod6oMxIv/w5RN+/9rWiFFZ7CE9Yhiieig4kDYMYM5YyBBnjvQixkaRRM7pUvzl5qkjUMII+NQcAUfAEWgtBEqdRR3+2VfhEKMQZQhKSF8IC8FUzAHWRRAIFqKvy7H3DX5KCmZDbAmjhLpiVGQJTc2bcAFndjAbqmNBTjq2GnaFRUIpPtIfXrsReoSPCUwOIWvV0RGGRy8wNnQTO1IUKQxTzgrNzRVHwBFwBBwBR8ARKDgCJc6iIBmCDMpyxcwl0pVCfb598SD4kLLxFBJz3+wxuFnRezs/ks4Z3w13PS5dKRSNLpCBfY6bcvsKzuwgNJAeSuFVqw9+Eo5FQik+0vGhWfrCMyITrzw7/LYdHwJRWMIxExKj05TC0WSkwYJmE9/YunXPn33WoMyCT87zfGzFo+FPn9PUnIM/jZhzg17RESgUAjsX/3x7sBo/WvVk+PPcheqlfNp5+6Lz9776is0XMIHUsq40isCbpzf8yrG5RbJmL06llFkUbAP6AvmAZEBZ4CuRawBD4hQvjEiZA0YoFBEps3Aqt2XbTmWxR1rDQhcIinyU0s6RR3QmEKVsypRzwDunX2ZFqxaOQ8hCyG6792kUycWD+6L8+ndvMGYUCTSRTlOKx6IEUbp0wICBTz/znMniJcv69TvNslLwsepQogyUC5JknlJWr141ePAQdCrCqFBcHIEWQ4CN/LWarpJwg9cAPnzkl5+/6BvocCkYFYoLCECGhFh8F89QJHjbn3wKLcQrYiw3YUUBI0srnLiMLMvQKJ2iwy++BB0kwRmlOaXwbZcyi9JhHHQHkgFyC66/CDoFQSGcQ1bCMRknd9LDFKP4kGpREU4z6dO/FRN6ZtZphy7Mh2NEmuJED7sZUeBzpBKO8xB0BsDgOfLTv7z7zsWDHlizgYphgx6LAqjc5PIRl4SsaOyYUfpTeqFx4oTrrPFrrvmWqFUkHT3m6uHDzw35FlUgVTU13fVjnqueXHn+BRdidHEEWgYB9qo9L7yg34zudtPctwafzf5kXRMmqerRQ7v+hw8/ZD9xbg7lqQBal2vHC7TKHj3C7RwdxFTU8YwzIlRpx50LqQhoxgbQy1ZYadumT+14xkBDgPUGqdrz4m8Pv/SzYIGVouxY+OOuM29oUD5FEj1BUsosKqQmXBI4EHQKIfZDNqXAWtLVgtPEq6Q0RohOWIvGGQASGkMdB8aAoMiOjr+ElmW0VPZ0KXXN05U4AsSfZIQYoVssCmIEB8Ki0gypaFb8R8mX37NMfz2GQFRd3btnnzVo6pRJK1c+gSLBnqFZL3IEckaAbezDBx84eukytQBJYvfa9cgvlSVl1686quEPhhIt2L91CzvcO6OvogqKBDtuhZQktNV94V2dh52jkcKK9rzwvHRIADqlyqIAGkZlhTYciyxsQH/KEDCBVGCS4kNpmci2mdMh7uFkQRUCCm6h0XSop3RQMtxAGNwkEc4q56JKS5lFFRXQPpgiRIBYkfgTzKZ20yZGOGf2LHSiRzcd/Mt6WNLJ5s1v4jnyqlHEqCI+BKIIa2HE5+WNG+gCmTtvASErFEm8Fv4ujkD+COzf2vDPgRVqUmtwpt3r10ln+4cToLNpYWR7Q45eeg9MC0WiwAA+ZSt/+dM7VT16avqfvPjbMLKCkSxGFARKSopAPbuM/64ABEwglU4aXgs8S1gAoapHD4h79nOEesoZ+nXc2qeBC6nq0ZNUUvx/j8hZlK6gp2WHwC/ufwi6AxMaO2YUYScO3W67/Q6iSrCcYecMxwjHwpIOl+nTpuAZOciT8y0L5k+ePA0dnwwt4NCs4o2XJwJVPXowcUgSaVzqPw0VvDN61DGPPBZ3cAsIcCYFJUJB9jcwqgZI0SUgjBEdSkoKqdqzfh2WJrEHKpaYgAahuHQxp5SThXUJZ5TDL/pGQumms6iUF9eNZYEAdEfzhDNBp0yWLrkbux26iWxZqRSd00lXevmIhg8kH1vx6KhRo6mOQNRIXRyBlkSArYh9HZKkTrW3Sef0RJsW2eJ/xWeQLSw6QiIlKJINJSIQJdLQsf8AKS084KLqDoJOBK5JQyIaKpwJf0ppUvUicXYWVdgL4a0lDAHiSRLCUfZdFBYFkzQZAk5YIlJT0z1iEWcipoWoos4HxbEi30WJcsnN0ywR4IRUYCqF3WZZsdzcCDJV9ugBG0DY2+w7FTYqRGi8O34cpZJ3Dv0uqvi/RNEUCp7qCIkUDgoyjbYPzuaDv4l93yMLgRZzK1WF5dTxjDM6f/phWZbTNADh+sJKafhdFBZKs2ywVdycRbUK7N5psSCg/ZiUcNSGDS+hSObPvzn/Iep8UGQr8l2UKFf+XZRVC5yxCkylsNuymn6TJsv+BBtAiDntefG3nfoPiFQndkKphBDC4ZdeJp2UKhHncsuCQFWPnoTumHjVUUfrUzN0CVmM0i0FNxPABFLLEmgxt2JV8hoXx8cQRwTGI9nzwvOc7qFn2S70y+BCAXxSE0qzbKdV3JxFtQrs3mmxIKD9mDRDLKpYxurjcARyQoDtTb8OlVPtcq/U4fSvwAlCFMg6niEgHCIb45HS8YyBfzvhevTQrVR1Z1GlemV9XlkhoMgTaXPEorIagTuVLQLNNnGOVwgPqHmO59jP2OeU9TQlAsAFUFYEgBwq6fSTQAihESwqRSHU5HgKDU9BwFkUILiUKQIcqxGFkkRiURivueZbEydct3nzm2WKjk87sQhwWvfW4LM5T0G6jP9uyZ8o5X+hYEXVs28CLglndmEchQO+PS+8YEXAm3+P5dPCR6ueFHTERBHpGEsGAWdRJXMpfSJZIZDOqVev4+vq6ghKhYIzdlIT+2C8X79D/vCTObgjdE7iAAAQAElEQVTiCBQDApAAiQIqxTCkIh8DMSchRnpM7DcgIFLYkXhRkc+rVYYHSsbdQ2ABUIKxVQbWHJ06i2oOVL3NRCIQhqaIRSHxX3uyD8ZRMkzy/AsuJJQVOgwYMDBzldDZdUeg+RCAV9kOp17Y0jy+IihySGEMhLLCioAJpKHF9QwIwFAjpXFLxKGosi3Doopqyj4YR8ARcAQcAUfAEXAECoBAs7OoI/+m86zvnOtSbghcff6ANm3afL5zJ5fEIVBVWVlVVZm4YRfJgCsrKxy9fK5F586d2Nk6deqQTyMFqpvIxxfQAWA5I5Dn3Nu3bweA2Uuzs6j2VZUnHlvtUm4I9Kw+glXIjuKSOATatG34L3HDLpIBtwW9tm2LZDCJHEZFw65U4RhWVuR2+YDOn725QadaFRVtADB7aViv2Xvn4Lm1fueIGYtdyg2BHy568sCBA+/v3OWSOAT27du/d9++Vht2wtfMvn1/2bvX0cv9xt/5wUdsNLs+2u0rMDcEgA4Ac6vrtUBg9+69AJi9NDuLyn4o7ukIOAKOgCPgCDgCjkCCEHAW1bSLteD6i+6fM7ZpdZLg7WN0BBwBR8ARcAQcgaYiUFIsauPyqR8/MzcuT901PoILntde+lUZt/zqxniVM0/tpVKUsPQ7Fw8678yTQ4u1I/9IStfpWFfYiOl0Zy0wMNNRLEuDkDksjQqeSKNu7uAIOAKOgCOQPQJ7X33l7YvOD/3Dnz4P7a43KwLF0HhJsai+I+cedtbUUIaNvwuUvzZuIWkoeH774kGy9Pz6jaryk4efQ9DXv/K2ikiffXkzFhMcHn/2VcuGnjhHBG70+9e2jpixOGJXVo3QICKdlO6MLcktZQqZo/FQoGsRT+jdScdWp+s94uxZR8ARcAQcAUNg5+Kf61e2SeM/tL3rkV8eftE3cKbo3fHjUFwSgcCDT7105v+4pdfF/3TZDxY9t6kwf5eipFhU5CoScLpv9hioSWiHW4h8nNCjKwo+lIq4fOmkHn/Yup1sly90gs2gEMjBJxToSxiL6n/KMfMmXBBnMKpC17SZOW6Ew6RbH6GvDMIgabDL4Z1I0fEMiRe9IMYU6Q43hIFpjugRwYdGXBwBR8ARaDoCpV8DbrTnxd/qV7a73TT3ndFXEXwKp/3hww8dMfabWHbcubDLtdGzDuwuRYjAq2++O+XHv/zT9p2M7cX/+OOUHzey8+KWjZQIizKWAEnStCFAq9e/TpxJWVJRpTsf/A2cw4SgFIdo96/eABOCElGKpwmBHPOUAn2JxKKm3L7CGAy9ayRyRicWlZkk0SluEsZsXYcKg6TBHR/uJkUPi1Lq4QipEhFKU9ZyoyPgCDgCjgAIdB52TveFDecY6LClqh4996xfhy7ZPntWZY8e6A1k64Xn9ScL92/dQtRKEjnsw9OlGBDYWt/An2wkolOWzVkpERYloiB+IEZCxIi4ETpxF3gSClRJMEGnyEooJewE0Xlv50eqLh9LVVfOpLRJyygSOJB5okDCNBI4GQ7otIydXsjSFHoo2KFluCGwsS3bDrnGoWeo//p3bzAMGoxIvP2wluvJRsBH7wg4Aq2EAAyp8qijrfM/336r9PqZ0xWvIoVpkUqOif0ZPvl72roI9Dj4K4Y2hqO6NvyooWVzVkqERWn+Rx7ReePr78BIECiRCAo8hnM9sihyI0CFg0RGjsn0CZEI1mt/rJcnKRxLnkppk6akK4U54WYi/iR2ZSyHYzucacrcpECGHl67Ufo/fPkEnScqmyGlR1qLS6R9KJoNQAqhsgzNepEj4Ag4Ao5ABIF3x4/reMZAolOyk+WMDx2levZNKC5JQeDk47vP++43RJ5O/+Kx8757UUFGXlIs6oSeXfueeLQYAxEjOAo6xIizMM7mDC8s2CWiGpz9cVIGlxLBMmeO2ORmKW3SsmWlwJyscU73jN9gXP/K22Qx4hmJFdEd8adVC8eJ3EDjoEdUySA0wuA1ZvRQMMYrhoSPkcQd3OIIOAKOgCMQRwCSpOO5qqOOttiSvo7q2H8A/hz5GbUi65IIBC792mnP/tv3Nz/8wwf+9ZpBfY4vyJhLh0XBUWBLEBFYCwKBIG6EAjEitkSp4YUFu4RYFAoppbhFuAh0itJGBZJEdRMaEb+hohVBYiBMNgx86E6jnTF2qIiUtRBRYE402OXwTjTI4ClldugmZDG6OAKljcDmzW+efdYgk3Xrni/t+RZ8diBm6KGAZ8G7KJkGIUk6nmNG0Kmdi3+O0v7kU7CjIFiwm3DqZzqK+BZurSJF2+lHq54EHJPSQKl0WNTFg/vCS1Kunl//7g1KrYjQEaQEgZ1gJCYEicEIZ+LoTRZSEzwziBEj/GkHT+JV6Ai6ye9f2wrp4WwROwJvozsUBGIEkSIehp5ScKAuHNFKI/EwslbkiiNQqgj06nX80888ZzJgwMBSnWkzzQvEDD0U8Gymjkqp2a4zb/jbCdd/+MgvI5M6Yuw3RbOUht9FYYFvRfw9CwJE7wDHpDRQKh0WNbT/ifASiJGIC8QCNiOdiyd6hCLhKA1eIp0YjxRShY52fLD7zE9/dRMj9AXnlPLG1u04mCi2ZJ7Dxt+Fg7LQJtzgQ6QRgXvRhRwiRemyBJ/UrFKyKT0BQQiQ6lOtlG5udAQcgbwR8AYcAUegHBEoERa14PqLFIiCphix0IkeWcgNoSDISvwKU/GNLYcwIUJTOE+88mxzhmbBQlLKCT26mpsp+poq5GGykJqPKQyAQFTfkXPNwhRMz0eBljH3UMAhnwa9riPgCDgC5YDA2xedz9mTZory59tv1W9syuKpIxAiUAosCr6iQFQ4sYgOpbAfK6do3oQLYEUoVHxgzQYUiZjWw2s3nnRstSykBIpCLhLqhJpwkFCXNhGy+IT/Yu62e5/Ggp1SaBOKhMgZA8iBNoVBJtokqwbLLvUJOwKOgCNQaASOeeSx+pnT9fnOO6OvOm7t05zfFboTb68UEFjx9MZSYFHwlTCW89Rd40UsIEPhVQp97EQPIxEahAMvasGuVq9/PdJglrEoGoEqIRws0i+trVo4jsNBdBokxU4pfA6duBQOV8xcwgDIhqIiSmFvsssiXSlHeDRlQlb2DKmRPChXBJkMtbzIEXAEHIEyROD4F18qsc93yvAitsCULzi7by4sqgVGlk8XXxu3UPRC3CXeFA4wHuxhEEhVSMVyKDXBmEHS9aIq9GXthIoYVcq6KqK6ESxZbLSMEEukNYyyoERKZWfKtClJ2a/cPHUEHAFHwBHIgED7k08hWBVxgHVFLJ4tEwRKkEWVyZXzaToCjoAj4Ahkj4B7OgLNgUCzs6gj/6bzrO+c61JuCFx9/oA2bdp8vnMnl8QhUFVZWVVVmbhhF8mAKysrHL18rkXnzp3Y6jp16pBPI+VcF+gAsJwRyHPu7du3A8DspdlZVPuqyhOPrXYpNwR6Vjf8iSJ2FJfEIdCmbcN/BRp2Rbm10xb02rYtt1kXcr4VDbtShWNYmeO9A3QwgEJekVxHktAxVFS0AcDspWG9Zu+dg+fW+p0jZix2KTcEfrjoyQMHDry/c5dL4hDYt2//3n37EjfsIhnwvn1/2bvX0cv9xt/5wUdsNLs+2l0kFzRxwwA6AEzcsItnwLt37wXA7KXZWVT2Q3HPgiHgDTkCjoAj4Ag4Ao5A8yPgLKr5MfYeHAFHwBFwBBwBRyAzAsksLV8WtXH51Gsv/apdtafuGp8ha26hQgtkP35m7pnBn4vBgmz51Y3YU0rcGX8XIbBu3fOLFv1MeoZ04oTrsnHL0EKzFjG2s88a1KxdeOOOQD4IPLbiUVaptcB9N2f2LMu64gg4AtkjUL4squ/IuTPGDk2JFHTqvZ0f3fngb1KWRoyHnTX1vtljwl8klwP2uIS/dY4bPCzCtDAiETsMD6MEEhapgkVFiUt5cPP4ZthwDsnUKZOWLrlbOqk96NFD2bDhpdBNRZs3v0lTjQo9yt/SLCs22nJzO1w+4hIbsyHT3J16+wlFgJvLVgucKTKL1atXDR48BOOiRT+Ll2J3cQQcgSwRKF8WBUBXzFwCX0GJCOxqxIzFEWOGbM+v3zjp1kcyOGQoevzZV0OyZZ6h/YSeXUMihc+w8Xep1k8efm7VwnHQPozJlaefeU7Sr99pi5csk056zTXf0qRqarqTRebOW4Bl9Jir0UOhIvbsxepOnjxt7JhReRIpOA3hMeudYdO+ZfNX2OfYEUeNGk2zkvpt2zDm1jJNQSVzq+u1EoEAFKp37z5aKtxQ8+ffHK4Wrj43VK9exzOXVU+uPP+CC1FcHAFHIDcEyppFPfvy5tf+WB+hIBzGwYoiaOITiQCRPaFHV1KTSJUCZu9fvQEilbJB2BvxrcuG9EtZmhQjJIatHSHINHbMKBQEamLj/8X9D5HFSLAKIsVrtLJYEBjMbbffoV3BqmSpsIWwo9Ru2pSlf4HcmtAMex67IHshQ7VqM2beEGbN7oojAALh8uC+GD783Nraz1b48nuWVXfrhhs3UV3du9xB3FYrVz6BIsFOqYsj4Ahkg0BZsygAIuYUObmLUyjckPWvvK3wj6XQF9NR8AnF2FWoQLxCn4Lo+lN9BWmqxRqBGfC85sHN4xsORL8Ek/TqrJQQEcaIYKR0wICBbAyK95CFXkTcLMsbeQ77QXhwFr7BM+AwS8saOf4cL8L/cJAFN4waBhYNg1KJ7ErxlJFUmJCqyFL2PGJvTNksEYUqVDcJS+ladhTs6g4F2LFTEd2lrBDgorNWmTKvLi9v3MAdhPBmAtNCkXBz4eDiCDgC2SBQTizqUDxCcoPe/5Rj5k24AMUk/qnToQ18rsvhDb+xi5HjNoJVKCZQMXhVSiEAZm5ZKt+5eBDhqHTOXb7Q6b2dDb+wks6hCO0wIZ7XPLh5fBNGYoQ82dnXTYi+YIwIRjlATdgMpBO7irg1KQsZwt/iOrQ57JzhjA2Bn9GjHPBJJ8TJYDligZpLxBOyiIUGEeJeDJ4sQsu0Ty/YkVsWzMcYF5Dp3bt33C4LxAhKZI0wEqbABkkp7RNpoGWE2AOIMU10ioAdhauA7lLyCLACe/fuo2myzHgbQZ8+bUrK5UqRiyPgCGSPQPmyqAjFIdQ05fYVoZHDshBHaJYRrPvnjKXojS3bzzy1F8JxmwW04F7mhgLBwnPj8qnoJiHlOu/Mk82OG86S0M6oIoORDykjIb5FRA090SIWwtYu0YM+MiOMKuXpDwOQDoGIuGWThWpIcIYGkSIEbBiGvYgT/qHHVU+upCgfCdscNWo0rEit0TLt04uyN908T0qYig9VVzecv4R20+FhYSMMnu7Wrl2DQ/22bZA2FAQ7iKG4lBsCWtUQaCYO52YFoiC27NFdihoBH1xxI1C+LKpJ1+XvenS1z70hW6pLBKjviUfPGnfenMWrZVEa98Ru34ND18iamDNUqe/IuXH7jg93i4pZEcqqhePEvQb2OY6KWJIucAvRGqWQLHlNnAAAEABJREFUg/iMMKo0TOOxKII9cuAVnLM26RjDBsXA4B84iKlQSuTm1L6HfGHWu08fjOaATw5iVIa61d2qSRHapGXaR5cYnVI2TOvrt4VZ02kEPWyELFPgpAZl8JAhIMD05YYl6cJEmI4J0bWkz6i5xw+F4s7irUMdwaUQ6RQZkoQztVRksfNoeXoaIiCIlMJKwyLXG0WAe1bQKeWObrRK8TuUKYvaEvs9J0JNkRM9aIoFjXp2O2LLtp26nDAq6b/+3RszDv5WggWi5FDY9IqZSxibjUSNGyfj6FCWhKb12+r1yO7X7zQxG6Xwm8iMiKZQhJHgE0ootklQipBVKSeGnHBJx0hRRNhR8Ln1Rw3/7i9SVCRZqBUkrLa2NofxEHxi7iAJ0eSZVQIPLNBgRiZMMAdYsqxSAm7wJChUupjTjJk3GJKc8HIjWDZdlRLAJP8pGEooPEDyb7CsWuCeBTcT7ugSmH6ZsijIByGcUAgREWQKLehGj448ovMftm7X9f7SST2kb3z9nS6Hd/rauIXYCRdxtIdScHn25c3Eq0TXCt54KzbISwmvv8uWLeUki22exz07vQlhJ6JEYQBp0aKfUcqAcUaJC0U5CHsJXeudEr6iKI61U7tpE0bd6ihmR+G8jDRnUZthkAlAUrY27JzhQJGySI0wyLCUKRCOMgsPep5ZkNT77l1uRldKHgHuHYKdzodK/kL7BFsdgTJlUU3FXV8+bTz4eZP0BddfxLHaG1u3K0rU5Qt//dK8qS1n46/Pnu4/+DFWNv7F7wNjuGXBfHZ3nvJQAZSD8tdfjTJdASTjT7wuE4gixQFOQwo5wCIl51kTrYG0Uf2KK0fCqOgOHSF4g92+I6EvOB92BNYFBUSRVB9ZXVdXJz37lIlwkmL+oW5GFIJweMIaGQ9ZCWEGxoBOsI1BWhGDZwpUoYh9lNSk+uA/bicLdIQAUVxKFQFdet0+pTpHn5cjUCQIOItq/EJAmPRP5PqOnEuAijgWdGrE0H7o1970AOeANEFQiqARCmIfhqsICwLl4ogQ4XiOrIk5U4SIk1mpKXMWr8aTkZgl0QpxXfhTOAU4AURBFs74EOmkcAJ4EsrgIUOgXLAEdDgNVGzkVaMynMcRZ6IuzpmFaA2t0SON09HSJX/98XSCXpx0UKrqtIbCIJHa2k3QF7IS+WDX7iVjoykNih5REaHrdFXwZCSMBzdJ79591CkThAVa0aonV1o7139vkpxJYU54qn14IcQLIwDK4mkpIcBl5R5BuMQm0O5SmqPPxREoHgTafq54xlKsIxna/8Twn8ht+dWNq9e/DpdivDAnzgFhP89veoushAM4CBZCkSyk9iUTR4dkJaJleJroDBG74k9yI8WOD8OgRxRSjKUhPN951sNL2P4VU+GMD8FIkeZIiAUF7kUqgUbU1tYuv2eZdouhQ4fJ3mhKI3QUceOt3VgdpSY4h574qAhaAymhlpWqSBb4DVkVYcFZOikN0gKKhCKyEs1d9niqivIkpQvzQccisX4pFSmUnY6wSMyfNmXxtJQQ4LLqoodpuABKabI+F0eg1RHwWNRfL8HXxi2Eqfw1c+j/wGlCA/wJNmMWakFrjPRQZDpFNIsnLRjvwYIdo4sQ4PnO456ULBu/UhQzYoGyICiIiAJUAAscBTeELEWJFn3exBaY6Fn44IsfAW4W7p1wnKw63YChsdh1H58jUBwIOIsqjuvgoyg/BIi0cY6peROI4pQtPCWU3VNHwBFwBByBYkag2VnUkX/TedZ3znUpNwSuPn9AmzZtPt+5k0s6BGbPnv3UU2s4uETGjhn1gx/8z+snTkzn3JL2qsrKqqrKlD26sVEEKisrHL1GUcrg0Llzw7/U6dSpQwYfL8qAANDBOTI4eFFmBNq3bweA2Uuzs6j2VZUnHlvtUm4I9Kw+glXIjuKSAYG777775Zc3SS6/fEQGz5YsatO24b+W7LGU+moLem3bltKMWnouFQ27UoVjWFmRG/JA58/e3KBTrYqKNgCYvTSs1+y9c/DcWr9zxIzFLnkgkEj0frjoyQMHDry/c5dL4hDYt2//3n37EjfsIhnwvn1/2bvX0cv9xt/5QcNfBd310e4iuaCJGwbQsVMnbtjFM+Ddu/cCYPbS7Cwq+6G4pyPgCDgCjoAj4AiUBALlMglnUeVypX2ejoAj4Ag4Ao6AI1BYBMqXRV176Vefums8aG5cPjXlH2/Z8qsbKc0gVKT042fmxqtTF3tKiTvTiIsQWLfuef00lLLp0okTrsvGLV315rYztrPPGtTcvZRz+5s3v8kaCBG4fMQlYbZ89exm/tiKR1ml5st9N2f2LMu64gg4AtkjUL4s6rIh/fqfcgxE54QeXe2HxaFWiNhVliAedtbU+2aPif+qOPa4vPHpH+NT4/AwBhBKSns4HkhY6I+ORbUSl/Lg5vHNsOEckqlTJtlPh2OxBz16KBs2vBS6qYidlaYaFXqUv6VZVmy05eZ2gCjYmA2Z5u60VdrnithMpbDrhyNZu3aNfmeVq8kqCotcBxCBFqYsnhCZ1atXDR48BAsLKYItRhdHwBHIHoEyZVFQpS5f6CSWA7OxHxbP7fcwI7/DmT36eNoPnWswWCSh/YSeXUMihYMN+CcPPwcFZDoYkytPP/PXv6DXr99p+rt4sthvA9bUdJdl7rwFTHP0mKuVtZSK2LMXq6g/n8K2nX3duCdbURgaYdi0H3fL2cI+x444atRompXUb9uGMbcGaQrykVvdlqzFtdZkSc+/4MKw61VPrpRl+T3LrrhyZFjk+oyZN4BYKNwdLB5DhqvPDdWr1/FYDEl0F0fAEcgBgTJlUQSiCEERyEFQICIoCCdxKUGEplAaESqGlpQVC2K8f/UGiFTKpibd+ggskOmkLE2KERLD1o4QZBo7ZhQKAjWx8f/i/ofIYiRYxebKa7SyWBAYzG2336FdwapkqbAZs6Pod8OzrNLCbux58+ffDLlkqNY1O2WYNXs5KFz6mpoaZgoytmDq6t5lJUhYD5S6CAGhFK4WqKf+NDVICjduq5UrnxB6pNhV11NHwBFoFIHksqhGp5bJ4WvjFir2QwoLsdAOUaV01da/8jbOoVAxzEYqhgTLdIhXxC3/7I4PduffSAu3wJOdhzUPbh7f2vN4XQ7fngkRxYeEEZ8BAwZCmBTvIQu9iHvKwtFGDvsBZx+MTRLGe7CEWVrWyPHneJHtHAdZcMOoMWDRMCiVyK4UTxlJhQmpiixlzyP2xpTNElGoQnWTsJSuZUfBru5QgB07FdETJ6CtMd+yYD4LQFLzabSSLJRaDp6CgNYPioSLzlpF59Xl5Y0bgAvhzWT48HNRJNxcOLg4Ao5ANgiUKYsCGsJOIjcwG4tFNekboy6HN/zGLk1x3EawCsUENhYSrFC3P6hnzo0q37l40P2rN6Rz42jyvZ0Nv7CSzqEI7TAhntc8uHl8a8/jyc6+bkL0JT5sjHKAmrAZSCd2FffM3gIZwtne1Glz2DnDGRsCP6NHOeCTToiTwXLEAjWXiCdkEQsNImz2DJ4sQsu0Ty/YETgBxriATO/eveN2WSBGUCJrhJEwBTZISmmfSAMtI8QeQIxpolME7ChcBfSiFebFXBDmaIOEDkKmyaJ8f9JkFJcMCLASWD/Ebs2HZSYAp0+bknK5mqcrzYOAt1pqCJQvi+JKitwQUlIsCgXjxtff0Vfn6KHIKOJ1/5yxFL2xZTusC+G4zT6oWnD9RfJRCsHCM/IVeUi5zjvzZHmS4oazJLQzTk7uZI+kjAQWOGLG4og9cVmxELZ2iR70kVlgVClPfxiAdAhExC2bLHuzBGdoECnCxsww7EWc8A89rnpyJUX5SNjmqFGj2dXUGi3TPr0oe9PN86SEKbsg2erqbqQpBR4WNsLg6W7t2jU412/bBmlDQbCDGEoiBEx0cUkhfMxRREpo9O7Th1lwppmgGTHgVpH77l3Ouwp4qndgZAVKt2WvrKeOgCOQGwLly6IIF6WEjFgRrAUJHf6uR1f73HvK7StUkQhQ3xOPnjXuvDmLV8uiNO6JXUSNZjkZJGtizhT1HTk3bt/x4W5RMStCseDZwD7HURFL0gVuIVqjlI0zPiOMKg3TeCyKYI8cCAItXXK3dIxhg2zPCPwDB+3NlBK5ObVvPxQTNmyM5mD2JilGZahV3a2aFKFNWqZ9dIltdcqGaX39tjBrOo2gh42QZQqc1KAMHjIEBJi+3LAkUaBKBNhWr17F4IEI8oSCQAiYmglgmo4SnTIVylJYACwDmzrBSERZ3hkASkLYD0/ppHYeLU9PQwTAx4RFGBa53igCRMQNPZTSuE/LlEUR9SH2IyGWI1JiiuykBJa0LHp2O2LLtp3SYVTSf/27N2aMHYrRAlHoBZcrZi4hDBaGr+jCOFlI9bAnTuq31euR3a/fadAaE/hNZC5EUyjFSPAJJRRCU9hNyKqUt3A2YOkYzcEUdhR8bv1Rw7/7M2NRKfAGSFhtbW0Oo4J/MHeQhGgm+oFVfWR1XV1dBAGuHbMzASXTUcAt4l+GWY50ua1YBinnDh8FKAkBP24E6aQepkqJmIzgY8IilNHTLBFgNRp6KKVxn5YpiyLqQwjHhBVAhAlqgiIjWQ747BztyCM6/+HTn3r60kk9pHP21+XwTl8bt5BahIs42kMpuBAbI14lulbwxpu1wcyN81LC6++yZUs5yWKbj8eiiBKFASS2BKgAbeKMEheKchD2ErrWOyU7saI41k7tpk0YdaujmB2F8zLSnEVthkEmAEnZ2rBzhgNFyiI1wiDDUqZAOMosPOh5WrGbcrhjxmQptbVchYZ/lJesYbf6aFk2I68a1erD8AE4AqWNQJmyKF1UeA8BJwTmRDwJvvKTh58ji3z74kEwLbmR6ssnRbCkE6YiggXTUpSoyxc64dZMos+e7j/4MVYzddHCzcIYbjn4D6x464UKsM2nFAWQjD/xukwgihRnOA0p5ACLlJynQLSGs0KqX3HlSBgV3aEjRJux23ck9AXnw47AuqCAKJKUwRIVZUiZCCcp5hDqZkQhCIcnrJHxkJVwHMMY0Am2MUgrYvBMgSoUhRyUbHW3v35cBXSEALEUrTALzY4RogC1swGgaJKAGxeaV/8m1XJnR8ARaCoCZcqiYCRQpftmj4E2EekhkkSWlOCTIlKv/bHeoIQw6Z/IwavgWxyiQadGDO2Hfu1ND8ybcAGeBKUgYSiIfRiuIiwIlIsuEI7nyJqYM0WIOJmVmjJn8Wo8GYlZEq3wcIc/hVPgoQ9RkIUzPkQ6KZwAnoQyeMgQKBcsAR1OAxVjc81wHkecibo4ZxaiNbRGjzROR7zBMxKEoBcnHZSqOq2hYEeIjkBfyErkgz1CXFSaLqVB0SMqInSdwZORMB7cJL1791GnTBAWaEWrnlxp7Vz/vUlyJmVDxVPtwwshXhgBUJZiSxnq6tWrGCHCUCHKLJhiG2SRjwfcuNBFPkgfniNQAr8mgjwAABAASURBVAiUKYsiugMHgg9xPAc7+f1rW8nqbA4yhM6lNU4ztP+JsCsski2/unH1+tepSxZnzv7wfH7TW2Ql0DJaQCiShRRyhgUJvy4XLcNoQkgMZ+yMEMUEOz4Mgx5RSK0o6QphFTZLeAnbv2IqnPEhGCnS7AhOoIRbKTSitrZ2+T3LIFV46u+B4NOo0AgdRdwIehmro9QE59ATHxVBgNjpqWWlKpIFfkNWRVhwlk5Kg7SAIqGIrERzlz2eqqI8SenCfNCxSKxfSkUKZacjLBLzp01ZijAFN42clIkU4QiLfEjgxoUu8kEGw3PVEUgqAmXKouxywZwgJbATs0iBxGCHu5CF05CawJ9Cf3zwxF8OFJlOEe1jpwXjPViwY3QRAmzwPPFJyWq/JEXMiB3KgqAgIgrsEFhsryVLUaJFnzcVM7MpEnhZG1z3yGC0KiJGz6ZEgJuFeycsYtXpBgyNrjsCjkA2CJQ7i8oGI/dxBJoDASJtnGOqZQJRHMGEp4SyN2/qrTsCjoAj4Ajkh0Czs6jqv/n8v447z6XcEPjm+QPatGnz+c6dXNIhMHv27KeeWsNxJDJ2zKgf/OB/Xj9xYjrnlrRXVVZWVVW2ZI+l1FdlZYWjl88F7dy54V/qdOrUIZ9Gyrku0MEKyhmBPOfevn07AMxemp1Ftauq+C/HHOliCJSJ0qP6CFYhO4pLBgTuvvvul1/eJLn88hEZPFuyqE3bhv9assdS6qst6LVtW0ozaum5VDTsShWOYWVFbsgDnT97c4NOtSoq2gBg9tKwXrP3zsFza/3OETMWu5QbAj9c9OSBAwfe37nLJXEI7Nu3f+++fYkbdpEMeN++v+zd6+jlfuPv/KDhr4Lu+mh3kVzQxA0D6NipCz7s8mlw9+69AJi9NDuLyn4o7ukIOAKOgCPgCDgCjkCCEHAWlaCL5UN1BByBskLAJ+sIOALFjoCzqGK/Qj4+R8ARcAQcAUegZBDYvPnNyA8UXz7ikuTOzllUcq+dj7x5EPBWHQFHwBFwBHJC4LEVj5591qC4wJysvbVr1+h3ktete37O7FlmT6jiLCqhF86H7Qg4Ao6AI+AIFBcC519w4dPPPBfK6DFXDx9+bq9ex9tAVz25Ejeyy+9ZdsWVI1ESLcXCohINog/eEXAEHAFHwBFwBOIILF1y9+AhQ8y+aNHPampqyBKI2rDhpbFjRhG4qqt7l1QSOezDs8jFWVSRXyAfniPgCDgCjkCRIuDDyowAnKlfv9MGDBhobpAq6bcsmG8hq5qa7qbH/76T/Is2dRZVtJfGB+YIOAKOgCPgCCQYAQ7v9AmU5jBn9qzJk6eho3x/0mSUEhBnUSVwEX0KjkBZIeCTdQQcgQQg8NiKRxmlPoFC0Qfmvfv0QZ8x84YwQIUlueIsKrnXzkfuCDgCjoAj4AgUKQKrV68ads5wG1yvXsdDnpSFYOkrKKXhd1FYxLfkWfyps6jCX6NrL/3qx8/MJS18063YonftCDgCjoAj4Ahkh4A+Hr/mmm+ldCdAZR9CoYTfRZGFb6WsVZxGZ1GNX5en7hoPKwrl/jljG6/mHglBYOKE65DmGCxvVI22PGf2LNysdx49WCzrSkoEQCwCbKJ/tS/lHJvVSCRg0aKfWRe+6gwKVwqFwPJ7lo0ec3WhWsu9neav6SwqK4zXv/L2YWdNNRnY5zhIVbqadz74GzxJ0zm4vfkQYH8lIByR5usu/5Y3bHhp7do1NuCpUyatXPmEZVHy7yKJLbDNM3cJe3xkCiCmT1YpctIZAceyEE0ABCKzmMJRy+DBDf/4HC4F1GZ3xREoCAI8h3myaY0VpMFibsRZVC5Xp+fXb4RXbVw+NZfKXqf5EVi8ZBlhYcnkydPYS9gt0nV72+13IOlKm9XODjfsnOEEvTVU0rnzFgwffi6KSbMOoDgbB5ba2k1CgMsHs+ShHA51VWn9al84tYLoMEvW/MirRqVsDXg5QNGhiSGZ0jNno1cscwRu/VHDc0xrrOShcBaV4yW+4a7HT+jR9cxTe1EfOsWpH0KAisM+jCikWLb86kYcTK69tOGTKYqw4ImbZMH1F2FBMFKFLHaaxeKSJwIcwEOqli65m80jz6YKXn3tmjVqkz1PAmMIY1EZyJ8qlmQ6YMBA+wqVy8eWX7tpk80UTGpK61f7bGqFUkAPDgqMKRvkqKW6WzeKQFJf9fqqAw2XAiLAeymLsIANFnNTzqJyvDrPvrx5x4e7Lx7cV/X7n3LM71/bykHeiBmLZSGFaXU5vBPMCV1y2ZB+BLGoC1viWBB/ZNj4u75z8SBzo8qXTuqBve/IuarlaZ4I8EpEgEeUBS4FX1GKQsu8uCNEO8hGTjc4E6EIH4RSSfgJDhaqYEGhTdwiQlibolBo03wgTNJrPv3RuTAWRRhGpdmlJevFTl/drdqmByGWXjK/2qfptEzKKmVN0hcL/uWNGyBbSLjqyBIcxcHFEWgOBHgaw7EiLf/i/ocilgRlnUUV5mK9sXX7pFsfibQFW8IOc5KdEBRkC2qFct6ZJ18xc4nsuEGtzA3j18YtJHUpIAK9e/fR5qE2bQNWlpR7G6a1evUqdAnbDFX0Z56gQXAaNhikX7/TQiY0f/7NN908D3vKV3+cKQrFniBEAihVXxAFukDCqAAtq7ScU1gsKBm2ZLkQAIJSMr/ax3RaTFj5AnD6tCm2FFusd+/IESg9BJxF5X5NCRr9Yet21d/xwW4pkfSnDz8Hc5Jx4pVnQ6rgTH1PPBrLqoXjOLaT4NPlC50wIoS4SF2aFYGUG/DgIUOgTZAndX3fvcvhVbArNmwUjpZkh1eFbqPHXI2PipqU1m/bpk+kqeWxKEAIBczhlEh1t2622evSlN6v9oUTb1aduOmoUaPVRaLf/jUFTx2BYkDAWVSOV0EHcI3+QzwcYEULDn72xBHe6vWvW3+c2YXi53eGTHMo9e/V1xz8mEaNV1c3fBci3VICHoQ91q7967dKHLfBqyglUITOji4ZO6bho936+m0UIdVHfnbYRDZ7se8GYAx0ocY9FiUAAUcBPLIgw/aPAlvFjoJgwW5iAMoivoWbS4gAbwKILKw6YUUarjqynFDLx9M4AuBjwiKMOyTD4qMsHALOonLEcsbYoRzDZVP5+U1vDe1/oljXpIOnfhtff4eKsqC4tAACL2/ccGrffo12RHBo1ZMrceP5WFPTHV6FjhBw0qZuqRVRmqfADKxZU+hRJy/r1j2fZ/uJrn7NNd8CivCkVdOBDRhWKFwsUhP4ltw8TYdAuOoi30V5mCodaNhtjaGwCLG4lDkCzqKavADOPLUXx3BEmLL8emnEjMUn9Oj67YsHQafUGYd6HO3Nm3CBsqRP3TWeZlFcmgMBKBFncNn8eAmPRaIaEBe2bTv7YIeGhDXHwNQmr/72dmvK0iV3z59/M2n9tnq5eZp0BHz8jkArIsBj0B4vcYWHXrqxUZHIZbrSRu0TJ1wXxoZpKt4XxviQ4hZGEu8O46LgJ2TjDlgYA6kJ3cXHYKVNVZxFZYVY/1OOgTlJVi0cN2z8XU06gCNqBZGCTllnVMeoBknf2/kR1MpKXSkgAtww0BHetrOMTxD5WH7PMlgXjErD4FyPrN2oPBFoU0UFSXn1Z3g0RfCJF1wJw1DWhoFDmQiPPHvGoUAliRGWydx9mo5AARGAYcBFrEGeKnq8RNLhw881n7jCK+UVV46M281CF5L4g5GnJW569vK6iJ5SwsiojY3R6hloltwehoDAQQS9a5CkK1c+wSk2ioRh44Ou0aYcYQajs6gM4Py1iJhT+AETeoTxQInw+av35z5HacSHUizmIEVG7IgRLJSeXz/kJ6bk7GmTEBg7ZhS3xEEZREVuwuwP4AhZwZm4gakooa5+cUoN0jj3vIoKlVZXd2OQPK0gEIVqM7nt3Hb7HbcsmC+0edgBfm5Pz+QikOfI2RWEHu0AIDpbCLpLWSEAJ+AFkgdLk2ZNLRZMKDwPeeiFFul40jJLiy4ksBN726QIue/e5fr1V2jKsHOGY8lSaJwTgILc+LW1m3iq87KqQZLCGnlxRZHwPKcjGNv0aVOyHF7o5iwqRMP1xCPAS49uDEu5Q8JZQYkows2MOCCWpQiHaw79I5oyYpeYM1luP8vCgfR8UcqjhweQ9DDlgWJVpNA+CuwB0RZIAEb/GA17GUr4yBM4ZQhCzlNmPbMyQwHPnFvziglFAAYTvg1mOQtut3DlQDh4jQktpuNJm+HSojuoD0YJTAhexSsi2WXLlvJM4zGIRcweHcGH0rhAaK7/3qS4PQcLPVKLpy7dSbDEx8CTvKamBjecmyTNw6KaNAR3dgRKBQE4kD1iMijcrpoxSoSuYbctUA8pLC4hAsACzqEFPXyUk3XJgEB81fFqwarLUMWLEocA7ASuQAwmHLl4jJhEmOIZuplOYIki3gZDZ3TiT+YTKvXbttXUdDcLNE467YwaNVqPRGhZGAfidpZPmPI6Wlf3Lv1myWni86JHNRi2AMmLj6Ffv9PkSTp06DAOBFCaJM6imgSXOzsCjoAj4AiUKAIlNK3aTZvgB716HW9zgj2LQ5DCY2AzKCYwafOUAhGBnaQMRMkhkq5b9zyUy76gIosDY2AksCt6J5uNQNE4BKQiXXMYR7bRWkaPbDr2dkoMjKbUAtOBAiKM02JRHBeolJTwf5jFko04i8oGJfdxBBwBR8ARcAQSg8DBX8j7LCwUH3f1wb+lGLfLQjQIJQwskU0psCV4CXLLgvmQGONty+9ZpgAn1ERKyuqhkfgZ7dx08zyjdFQkizEMKYVVMuuMjRiY+RjZgkHCIxktYhwLNwbPlJ977ln07MVZVPZYuacj4AgUHgFv0RFwBAqOAOGfkCfBiuAiJkRili6527JSIDEMA+ZBlmiQwjkcq5GNCG4mMB64CCK6Q0cqCo/dw+phHAg7ES/5z5k9a/q0KbQDlZFFKVmMHLRZy7JnkzI2i4HNP/jDMfSIhGPIIfgU6dpZVAQQzzoCjoAj4Ag4AiWFAJwGLmIyefI0C8zIaCEZmAcWUuZfV/cuelwoigt0hzM4SInYWOgQthDGgbCLq3Fs17t3nwxfNzL+U/v2M8oVNp6lTl9xIfKE8dYfLciykZRuzqJSwlLyRp+gI+AIOAKOQMkiQCCKcFS66RHaiXx4XldXBw0K/UWGiNzEJXQriA5/sqBRugbhW0i60sz22k2b4rPAAk0khfllrp651FlUZny81BFwBBwBR8ARSBgC1UdWQxFSDpqzM+I6Ec4U94R5EDciVBMXc35sxaO0ZlmO5IhpNdqy+TddybFG7z59mAXToT6KiWJRZLEjEEdAGzToTPTsxVlU9li5pyPgCDgCjoAjkAAE4A3xEIu+eeLsLBLUwQ77icxq2bKl9g/uIkWWJYBE0ItwjmTYOcM5erPSYlOYDmeODBXyl3JsEMc4Dik9Q6OzqBAN1x0BR8ARcAQORcBzCUSAgBCEwD4kgjosoSizAAAQAElEQVQgy+9ZRtwF6qMJUYoRmTplEgxDRqVEmEaNGk0jyirFU1JTUyMLKYSMNiXoWAoisLFI79asxmBp+Nm4GVEILFkVKTSIMFQQwAEJJ4IPB51Dhw5DaZI0O4s6/LAOI4b2cyk3BM7+0gksxA4d2rskDoGKirYVFRWJG3aRDLjC0cv3rm/Ho6N9u6oiuaCJGwbQASDDnjZ9xtIld6Mg69b/Dvnpv/1vdJPrrhuPUfLFL37R7Cj//MN/uWzECJRQ5EkaaSf0ieh4xls+++x/iLg1KcsAshHrNz4GulMLFKFL/v3fH9+2rY5ZV1ZVAmD20uws6si/6fwv3znXpdwQuPr8/m3atPl8504uuSHQirWqKivbVVW24gAS3XVlZUW7do5e7jd+58M6sYF16tQh0cugFQcPdADIAPqe2ufGG/95QP8vo7tkRuDfn/jVTXP+9ac//SluHdo38HgwzFKanUX9Yev2ky6d7VJuCIz95+UHDhx4b/v7LolD4JO9+/Z8sjdxwy6SAe/du3/PHkcv9xt/+593snu9v3NXkVzQxA0D6ABQw/7a4P/KAZZ0TzMgIKC+cERXfD76aDcAZi/NzqKyH0oRePoQHAFHwBFwBBwBR8ARyBYBZ1HZIuV+joAj4Ag4Ao5A8SHgI2pNBJxFtSb63rcj4Ag4Ao6AI+AIJBcBZ1HJvXY+8tZHYOKE65DWH0eZjWDvq6+8fdH54aTfPP20MNsSepL7eGzFo4sW/cxmsG7d83Nmz7KsK01FgNXImrRa744f99GqJy3rShwB8AEls4MeGFo2WYqzqGRdLx9tgRFgLzn7rEHxXxYpcDfeXNMR2D571ms1XUnjVXc98svDL/oG9sizGIuLEIAVsbAlcCYZLV29etXgwUPIsv7jpdjLVqDjrDo29QgC7PHYERwiRXJuf/Ip2OOlGMtTuHOBSyKIQhx2rXjk8xdchGXn4p/jiZJccRaV3GtXjiMv+JyXLrm7X7/T7rt3eW4t33b7HUhudb1WOgR4sPLwpbTjGQNJ4/Lhww8dMfab2HfcubDLteNRXEIEoFC9ezf8yYunn3lu8ZJl8+ffHFIlIk81Nd179TqeKqueXHn+BReiuIgnVc++KQ4FRVU9epxUtx3peMYZEapki5B1e/jFl8Srl6EFKJg1cCF/O+H6twafTdYEUrV/69bOw87BsmPhj7vOvAElueIsKrnXzkeeLwJsLWwnI68atXLlE/m25fULhwAMiYdvumcrb66VPXrQG4GoPS88zwMayrV/6xZSCXsepeUsM2beYNwItjR8+Lm1tZsMkOX3LKvu1o0sgai6unfPPmvQ1CmTuAVQJNgpLTc55pHHWHWwpcjEtcy6L7xLdhQWG0ZlIQQfPviAakEI/nz7rSxCLO+MvgpFgo+cyyflFrb7V4ohBgjwTiEG2QJMUOIu5l5GkYSHffgXuWTDoop8Cj48RyBHBDjXGHbO8AEDGgIeMKqwlYkTrovvKJePuERGc+alH7GKbD9yIOWNn1RnhdipKwtGBN1qudIkBNio5F8/czrbnqSqR08ppGyHcvA0jgALT39ejZX58sYNBKuQufMWwLRQJAX8Ox7xASTO8smLv+14aEyULEZNBEIgBXLfZfx3WX7I4ZdedvTSe1AkOuyTWxmmIpFVB998mD5ZWCYKAu8URMetfRpUpZNCVSlNijiLSsqV8nEWGAFtJ/o6hC1k2bKl1gHEiBiVdpT6bdvYbyiCV0G5ZIR+YYkItTgflAMp7/ehAy/9xACwI3QXKQ09Xc+AAC+p3W6aiwNKysMXilwiCBBn4oBPxlsWzJ88eRr69GlTSv0wmlkWQPb/6R1jAGqOLEZ0xVfY/vesX4eFAAxGlwgC22ZOh1YalSSrW5iY8dFLl0Wck5h1FpXEq+ZjLgACa9es6dfvNM47aGvwkCGwHHgVOoKuIw90DkfkU1dXV31kNRYk5fazcuUTvNNTKgl1WayW/vCndadSTxtFgLdYfDr2H0DK26q+q0B3yYAA5J51rgM+YqijRo2W8y/uf0iKpzkjQCCKdUh11qQUdBchAEnS8dzhF33DwIF3duo/oPKoo/EhZmzUimxyxVlUcq+djzwvBCA9p/btpyY41CP4BK9SdujQYUSVOHdTVimBqPnzb+ZgTtlIKkpEO2avrm749MSytG+6aJllS0ppzsnwzLXH8c7FP9czWqm+rpBOKr7VnGNJRttQKM7vjL7DpRANnSJWuITIKLeDdNJ0i1wVPTUE4AGms+pMOLEKv4visM/cykcBHM7mkD0v/hZk4E/MnTcffSaFDizYJZHvojDikBRxFpWUK+XjLCQCiw7+WI6oEtsGQvyJjUSHd+w0nLuNHnM1dkQdX3PNtzDyWo/Ftxlh0ooppyc8oE2qgu+iMMK3WnFsRdI1PAkKlS7mRJCV9Swhbsops3TSdFWKZF4tPIyqo47ev3Vr2ClZjKEFnVVnwgHW0cF3UcYbcCtD4c0HQHateCQyd2AxxCLfRWGPOBdz1llUMV+dbMfmfk1FYNWTKyFJbBihEC5au3aNNSXahFGUS3btPVAuDkdkUarIk0iYLLWbPvtXUbJ46gi0GAITJ1zHKnU+lD/gHU7/yp4Xng/bIfv5gz9XFhpdL1sEnEWV7aUv34lz+sYGA0mKQMCZHewKIzsQqYk+h4oau/31Gym5cUhHmGr6tCnKQqc4/pPuqSPQwghordpBXgv3XmLdcQhFpPPd8eM0LxQiKx7sFBrp0jdPP81O1Tl854hTv7EZ8S+NrLOo0riOPosmIHDLgvmcX8QrwKtgV0SeRl41imM7CdSKAz6chw4dJgvp5MnTwk+gKEXYtGpqaihFoFOLl5TCPz9hXi0vPHZfq+mK8NL/54M/wINuD+WWH0+yeuQlgYM8hHVowulesmbR8qPV19BvHfx9SFKWHBYN4/gXX9rzwgtYEI7zOKKS3dN0CICYMASxbdOnckIHGU3nnHS7s6ikX0Eff5MR4JiDg7mU1Tjgg0vBkFAkZOUJl5KFFF1G2kGkk0KkKEXoor5+GxYJjWCRrhQfepHuaQSByDdPPIIRf/uPoJQuy7pidUUkWKXp6pW73b6GZrFJsBgo0IK40UpdiSMguJTGS0vJ4iyqlK6mz6WIEKitra359O9sFNGwkj8U6FS4vWlCbHJSPG0UAd4BoPWhG8TLaVYISJN0ViNrMqxCsKqEQy/hTHPTAQeIwroACIyhJUG6s6gEXazkDbVDh/blI9+7/rsv/f5FzRdl6ZK7x179TWU7JAqHioq2FRUVSRx5MYy5wtHLd7W340nXvl1VMVzNJI4B6AAwiSMvkjFXVlUCYPbiLCp7rNyzCQgcfeQX2rRp8/nOncpHli1bNm/ezQP6fxm5/voJP/3pv43+76OSOP2qysp2VZVJHHkxjLmysqJdO0cv9xu/82GdeNB06tShGK5mEscAdACYxJEXyZg7tG/g8WCYpZQyi8oSAndrDgTeee+DAwcOvLf9/bKS5fc+YN+j/P0Xeyd07p/s3bfnk70JHXyrD3vv3v179jh6ud/42/+8kyfS+zt3tfqlTOgAgA4AEzr4Yhj2Rx/tBsDsxVlU9li5pyPgCDgCjoAj0LwIeOvJQsBZVLKul4/WEXAEHAFHwBFwBIoFAWdRxXIlfByOgCPQegh4z46AI+AI5IKAs6hcUIvX+fiZuU/dNT5ux3Lmqb0oNbn20q9iRDYun3r/nLEoLo6AI9AkBPa++or9IqIqvnn6aVI8dQRaHgFWI2vS+n13/Dj98V2zuBJBAHxAyYygB4aWTZbiLKoA1wsy9MbW7f1POQbCFGkOarVq4bhh4+867Kypkhljh8bdIrXKJduc85w44bqzzxoU+Wt3dJjSiD1noYvLR1ySc3WvmBIB+/ny12q6hk9bOe965JeHH/xDZpFnsUo9dQRyRgA6zpJjUw9bYIPHaEI2LJVz+5NPwUh1UhduTINLCpYQll0rHtHfhOFO3z57VliUON1ZVAEu2cA+x61e/zpEauKVZ4fNwa5O6NkV8vTsy5vN3vPrN4ZZs7vSHAi0/B+zg6WtW3fI3y5tjnmVdps8WPe8+Fv96jHpnhdeiBCpDx9+6Iix3wSEHXcu7HJt6hgwpS6OQPYIwI3Y76tn35SyyuGXXsZSlBzzyGOhjy1C1u3hF/sL1WfYHLf2aSFG2nnYOVYA79y/dassOxb+uOvMG6woGcqho3QWdSgeTc9xQtfl8E6Tbn3ktT/WQ6fCBs478+Q5i1eHFtdbEgH9sTz/C2ItiXlB+oIhhT9t3GX8dyFS1jJvrpU9epDl7XbPC8/rz3Xt37qFLVDCdkipiyPQJASOeeQxNvuqg0sr+4oQgg8ffEC1IAT6s49Y3hl9lVYjKT7ZN1gOnvBOIQbv1J3LXcy9DFaSyFtTkWPiLCrfC/Ttiwetf+VtWrnt3qehUwuuvwgdgV2R3vngb0hdWgWB6m7dJk+etnLlExy6pRuADv4IICGbN7+JG5aQeEWyHN6law07jdDC1CmTUCwiRRWyEkolGBct+hmNy46O3bLhALC7hAiwUSlbP3M6256kqkdPKaRsh3LwtJQQKM65QAg0MMg9dJ/lhxC4OnrpPSgSHfbJzVM4JSxTOMA7BRFRq45nDJROGr5EybOYU2dReV2dM0/tdUKPrg+s2UArnNNxqDe0/4noyN/16Lrjw6b9eBe1XAqLwPkXXNiv32npzvVgLTU13fU7mfCtsWNG0fvQocM2bHgJRYIOD5MOzaqre5c2lY2k2GkK49x5C1AGDBiIDlsads5wssjoMVeTxShZuuTukVeNwo4/OkV0TXbxkmX0CCeTm6cfPvLLjmecIRx4Se1201x0lHSHL5S6OAKFRYCNX2GSty8631omGore8YyBe9av2/+nd4ihknUxBIgwCTQBJfu2mdN1C4Pk0UuXyZjo1FlUXpdPH0JZwGn1+tchVVArNUpoSoqnrYjAbbffQe/x6A40pa6uzv4IKxwIRoURBaoEYaIWWUgYigJLtZs2KYslGyHCVFNTY3/5FYWW1RTVOXAU0yKlWTzpGnuvXseTra3dhN7a0vr9E/Mn1K93U95iGVDH/gNIsei7CnQXR6BZESC6SYBE8petW9n+1R2BKNYhOmtSCroLCHBvCi5SOBPnmyJSpJ36D6g86mh8QLU0onTOoriauct5Z55MZfsVg+9cPIjsrHHnkT68diOpzvVQXFoRAeJM8ehO/Xv1cBodqCkli5FxNpCYTQ0kBipDfAi6U1tbi11ZlCylfts2QllqXCkV67fVkyIcOJKa1NR0T6mbsQwVKNS26VOJ9mvuPHNtr6JIr7lK9XWFdFLxLdXy1BCAwWsdKtWrgpW6kg0ChE+g9Vpg8ACrwqozIXAFb7Ash33mVoYKITqOOHeteIS5w67sW3JgMYiIWoGqZVFwToo4i8r9Si04+AnUYZ/+hIGUnzz8XP9TjqFRHfB9+yCvItsEwC3flgAAEABJREFUcddCI0CMByYUP9eDLXGCFgrhIjo/tW+/1atXocC9evfp07t3n5c3NhzaKos9e6HfsH10BpN99XL2hCeJQkGe4jjwaOY11yT8LgpjyirxRsrNQtSTFWhC1LPcEMh/vlpa+7dujTTFqjOBNBwdfBdlvCFSpXyyVUcdHUcMWAwx3pQ4GLUsSoLAcRaV+8Ua2v/Ex599NVJ/0q0NjFsEq+/IuRzqbfnVjaEP2TNP7RVaXG8BBHRyN2f2LAv5VB9ZTaAoZdeDBw+hiBd3aBY7DbwnzKasktJItImKKYvcmBkB3lOhUDxMtWlldvZSR6DFEOBMir6qmvhP+ahS+pJ+hrvXrythxJxFpb/yGUvgSSf06HrbvU/HvaBWOtqjqOfXb3x+01t25IdyxcwlhKkocmlhBObOW0AwiWM79Qs3Qpk44TpSiekwJ8jWLQvmc5ynIujU8nuWEaNSNkNKRTuzg43RHdTN/K0Ls7gSRwAK9efbb4VCxYvc4gi0MAIc3tmHUHTNUR2hJif3QJFB3g1+vZ3bmdO6Ev5dN2dRGVZCpqJJtz7CEV5KPjRixmKKrLKyWCRWhUgVRebmSnMjwHEG52thLxxt1NXV6RsR0pFXNfwbPTkMO2c4BEhMCwt0iqgSrAg9s4waNZqjQ1ojlAUbowuoG1nJ9d+blLm6l4IAFIr0tZquJv6T0ACSUtxYKASgSqy3twY3/HIyKToWGocwHX7RN8hK/nbC9fZxHqUuKREAovqZ04UYtzNvRMCY0rMEjM6iSuAi+hRSIHDb7XfoI6ewjHM9aI1xI4p+cf9DWCTQLCwS6mKUTkoVsrAi9IhQRCNmJIsnYq2hm1gLVKELq8VoGZtl0RHLlpvCMzcix7/42W9PlBsaPt+WQeCYg7+6GS48LOr6iLHfNHvXhP/QtmbUAin3rIHWAt21YhfOoloRfO86oQj4sFsTAV5qbXuzcfDINt0VR6AlEWA1sibDHonEdA7+4ElY5DoIAA4QoZgAIDBaNlmKs6hkXa+EjbZDh/YuiUOgoqJtZUVF4oZdJANuQK/S0cvnxm/HY659u6oiuaCJG8b/z97bQFdVpXnehSQQAiramFy6wK5YjPZSPqLOgheopSWkaNoPdCxFpbIA26kpURZahvA1rve1q32xBGIrLyVVr8NAWIhKKaNYOsgEqnWVMDpdRfiw1uhQYgmOASMi8hXQYn7h0e32nJubm5vc5Jx7/2v93T772c/eZ5//Offs/3324QbqIDB2047OhAsKCyAwfUhFpc+VItvAwLfPO7tbt25n9ikWYsdAYUFBYWFB7KYdkQkXFHQXe+25Fn16F/OgKS4uas8g+dwX6iAwnxlo57kX9WzW8XCYJqSi0iRKYW1j4IOPPj116tRHjZ8IsWPgeNOJY8ebYjftLp3w1/d5U9PJY8fE3teEtPW6NH58kGfNJwc/a2tHxRsDUAeBZqvMgIHDh9v2p9ukorjfBDEgBsSAGBADYkAMtJkBqag2U6YOUWFA8xADYkAMiAEx0KUMSEV1Kf06uBgQA2JADIgBMRBbBtqsomJ7ppq4GBADYkAMiIEOYCDwg+aMqB+GhYT0cXjDKx9On+biw3y6pugbUlHRv0aaYecx8MYbW+xHxl25bNkT/uHvmXG3a3J/2uXFdS/gpMmPxCYg7MQviAEx0MkMZHC4xvkPvp3oRxnu+9nz/+WsG/4d/oAawCMYA/AGewZEkjld+dm658+ccAPVgyv+M5EY8YVUVHyvnWaeLQbcT41juF8YN4E1dFg5TkNJaamvserrtyKnsjUnjSsGxEBnMcDSzvLP0Xr9XyMpwzi09rm+U/8B/4HHl+TwX4jjBDMDBNLRfrv8r2bc+97pv6uDx4CoOrl3b5/TP0x6YMn/F/efg5eKssuqUgykYmD37ndnVVctWFjjRBXR2AADJBL9y8svXbToYWzhKwb0fzEQSwZQSCiAllZ3cicFAwZwYiSijv33LUgEJNfJvXsoDfYH+AjIW0CgY88MuHJsID0LTxOI2DLe4BAmjT1Kf7PP9YqsIRUV2UujiUWIgaefWj1+/NXuT+Mlndlji3+BX1t4kCCIgRxm4OPFj9rZ7Z83B7FlKBww0AzK+P4xEzuvji3JPDFg4WnZhEH10LO/xgAkoqALfGfTq6T9MAyBvw9DZJQhFRXlq5PR3NQpCwywWzd48JBWB545czaR2tdrlSgFiIGYMkCapPTnC5g8Rsn8n2MIqRnYN2/OWTfd3PPiSyyMqhFIxu7bK1eZM9alVFSsL58mnxUGrrxilMMbb2zhGA0NH5aUlmCkxnUTridlpX291CypVQzElAHyKMy81/ARlORL7M0ebCHMACKJvTlw1g3/Dq4sgH294uEjCv7621TJ2DlpRfVbsf1PKiq2l04TzxoD9vK4lW4Xb/++/ekccO68+wnTvh4kdDh2737XqVsME7gdfpQcHhDG4M0BPnP4ZLNxaqz6ThAcXPGfkQgO9n6Pq5reysYc4jImIsm254796/+AFvQTM0d32mtS2I2n/wkkTSDwXhQeAuICqai4XCnNsysZKC+/dOfOHWnOYMHCGu3rpclVm8LKyi4waWulE7htGiSfg2HMqLOyrOyCfGajnefed+o/mEqwstB7LwoPequd4+dMd3QnO3qfrXs+cEbIKYgyBN6LwhkIjnJVKirKV0dziwoDFRXj1q9/Oc3v7qxVtq9XUloalRPQPMSAGBADYiALDEhFZYFUDZlzDFw34frJU26fOqWSPRF3csuWPQFc1TfY10sk+q+sXe47v7L1fzEgBsRALjPw7r+91O1psvV56Nlf229s5uQ5S0Xl5GXVSbWLAffiCIZ7w+mOO368onbVrOoqnAaOgZMyKe6rmpnUL6cYEAMRZ4CF/+1EP3Dsv2/5ePGjGMDJgohPPgrTu+Bft7435kpIA/vmzGKHrs/p39iMwtw6fA55o6I6nDkNmIsMsBlnr4y40n4Fys418F6Ok1Bkqp5Z85zFuNKG8ru7JhliQAxEmYHAO0+IAKBXndp0yWDMoU0dYxcsFRW7S6YJiwExIAbEQJcxgJw6//kXA4cn+xLwdEw1F0chL9V/yVL/zJJS6gdE2c66ijqrd9HEikuFfGPg+5cN4r4vKuopxI6B7t3PKOjePXbTjsiEm9krEHvt+eD34NHRs0dhRC5o7KYBdRAYu2lHZ8IFhQUQmD6yrqLOO6fPP93590K+MTD1uuHdunU7s0+xEDsGCgsKCgsLYjftDpxwe4YqKOgu9tpDYJ/exSxgxcVF7Rkkn/tCHQTmMwPtPPeins06Hg7TRNZV1J/2Nl5003wh3xiY+o+rT5069VHjJ0LsGDjedOLY8abYTTsiE25qOnnsmNjL/IPf+PFBVq9PDn4WkQsau2lAHQTGbtrRmfDhw0chMH1kXUWlPxVF5jcDOnsxIAbEgBgQAzFjQCoqZhdM0xUDYkAMiAExIAaiwcC3pKIiciE0DTEgBsSAGBADYiBmDEhFxeyCabqdycAtE39oh7tnxt0t/fkX/H6Y/SCnX/o/d26jqWwnA3DOFfEHcZfAd8puiYEX173g/+w+t+hD8x9sKTiKfs0p5gwEbrnwJzpG5ycVFaOLpalmnQGWFl8ANTR8aNX6+q1Tp1SaHVi/n35qNdOiifKxxb+wn+scP/7qFbWrzB4xYiRNQmYMII+MW7/7pk0bKyrG4Qk8i/EIjgFuVKiDIudxRl3dhjFjxlLlhkdRYQhioGMZ4Nbi9jMgkgKDb9q4cczY5juQ24/IQGu8qlJR8bpemm12Gbjjjh+b9LGyvPxSZ5gqovRnwBKF0npmzXOE8bzgiUAJ1q9/2VRXLn3F90+8c2zYSyQS4WNteGX9dROux7/6yVW33jYJQ/AZgDduwkk/qvSdzuamTST6l5VdgMcxiS2IgY5igCchQ/FUBJOn3D51yjduRUQVj037erlq1UqeugTHF1JR8b12mnlWGLBv8CxCgBQUJcDgQYBB6Y7Ks2BWdRX5J/PwvGBpZ33CMCxYWGNNKjNggMUe2sNSgG+uidPSygK4IlwXHsqUBq5gBofLpS5z593PHWirVPi8kJ4lpaX4YdJ44zZG9xt7lPhpFcRAxgzwJHTayAw+rW408veJRH+qiC27A/kU82Hn3jPwNYDWuEAqKuJXStPrbAYaGhpYgQzhXBR+J5se/ecadJJ97Cntk28PBaqAxamzZ59Dx4O9nz+8MHxCK2uXm/ORmkVcDgMPZTMo3QWyMJU+AyxmLFd4+A6wfVs9dAFuY/agMQy27BEjiIH2M8CdxiAlJc3CHYMqkh0DkIiyW44cv3vY4uFrAK1xgVRUXK6U5tlJDPgyiPUGMQQw+LaEYWApYjas1nzd5zNvsE++v5yzOBEmZMAA+SQ2AmzXye+OVJ05czYejPuqZmIIbWIA6WkEzpldzQ3cpr4KFgNpM/B1IN820ejus0zV7kA+40m/Jn3dMyaWVFRMLpSm2VkMmCQKfDfiexIea+KJYN+rWMhNVLmSOfoijGwKHqGtDJDnp0s4I8K3WPyDhwyhRLMiYTGE9BmA2MrKyRb/zJrnzFApBrLBACLJHowVFeP4tNoh+P45dFh5SWkJVUS8k1ZU4wupqPheO808Wwwgj8g8kX+ypwAlNh4MQDraPvw8GkxXWYnSYkLKRUFCe4BUWrTo4Xt/WhUeBNrh3PwIAq6Fgy9ecTKIheVX2drZXjfhemBR3OQQZUDuc1ebTXnLVz/wYZEqfQbgx4Gb0G+S7TOASLIH486dO2AM/UQr33zct6Nly57Ab+DpyjPWbCsJjgukouJypTTPzmDAvj+xorjMkz0IrCQRzTYTdngqPBHC70GHw+RplYGnT/9yBE9Ve5iywNMFG4YxHFADXAgHX7ziRG+5SBlJGUCPQpSBrWcyrGZTKk2VlDFzwo8DN6E5VaZggDuNu2vTxo2BGOSUY5LnLd9CXRUjEBzlqlRUdq/Omoem1tx7gx3jyGsLAhg9tIwmyoD/rpu+R0ffuW31LCKFbDNg35/4PLtVnPXbgRxJYAK3TPwhaQ+wfVs9X7No9ZMipgBwCukzwDOXZ6gDCzx9qfLMxRDEgBgQA5FiQCoqyeVAvqBjrGHPbx6g6uAkkbVS4nGtGHhawoFDR3tfMcth195GF4nt/G++9b75f7l2sznHTV9qHpWdxgDfjVi5AyAXFZgA39rnzK5GcrkdKLoQhg7DAGiCQBdVxYAYEAO5zQCbwny3tHNk35Psvv3GpnlyrIypiurUq+CrmTtvHEWWyB0ejTWxoty0DiVyB49rTd8YNKAfCsww/JLzrSPHMs+GJdPMo7LTGEAYuRSUM8K5KOaDkGKbb+eOHdiAjae6ug3ktHh20BGPIAY6mQH3zhPHJSHKfciqhi2Igc5hgKeie4Ty2OT7pKXqO+fonXwUqag2EP769t0vvf7HkUO+Y33YZdu1p3HgtQ9YlZIAq5LKMgF0zXMtDeIAABAASURBVOiLTQz52ovIAFwuCj9q7PFnfzdx7gqc1YvXUUWc4Rc6gYE33tjCklNfv5VjoY348Aew4ZX1BLivWYQBNpt27txBXyTU/n37kFA4Bw8ZQl+C8VMVMmOAhy80ZtY3b3uRAYU0H6xqectGlE48j+bi3365fdpSUW27vnv2HbQO6CQSSFdNW2LVQIkMQv0AlBBNGKiic88qNmllJd1p8kEei0jEGZIL+1drN//kxlHsGPoxsrPKgK3Z9vlHG4WPxWpEa/jlZdYt+tIFw3pZDMH4zaOyQxiAWNOp/mhcF78qOwUD1024nhvVD+AWdfet75ctBrLBQPh+S/qhzsahszGmVFTbWB1Y2vfAoaP0+f7lg0whYbcEBBDKiQ1BJBExdEQkOQS6WzACq+7Ndwim48IZExBSVY8+TzWmKCrqKcSOge7dzyjo3j12025xwp17EzazVyD22vPB78HjrmePwohc0NhNA+ogMHbTjs6ECwoLIDB9SEWlz9W3yD+xQ4eyoc95ffsc+LRZTmG3hIkV5Vt2vEfrrfNqSS9hpABq6c233mcL77KLBjz21KtoLGziW+1ITATx1+ed3a1btzP7FAuxY6CwoKCwsCB2047IhAsKuou99lyLPr2LeaAVFxe1Z5B87gt1EJjPDLTz3It6Nut4OEwTUlGtE2UvNpElIjk0bvpSduusz7lnN3/azQ6XbMwhnsz/+vbdre7okYsafsn5HIJhNyyZxn4fNhg55Dv33HaljROj8n9/9OmpU6c+avxEiB0Dx5tOHDveFLtpR2TCTU0njx0Te5l/8Bs/bn5r4pODn0XkgsZuGlDHShG7aUdnwocPt5IfgV4fUlE+G8lttuTcNhx6yIL+8PZehI7Z4ZIEEhtzLtgCUu/okYuyAFJcZKHIRaHYODTZLFJTNoJKMSAGxIAYEANiIEsMZDCsVFQGpDV3QfTwP9QSZRhkniwg3JSOZ9s7H6QTphgxIAbEgBgQA2KgCxmQisqcfHJF14y++LdLp7shRg8tsxfJnadNxrmn/xEf+3rWi309NhPNVikGxIAYyFEGdFpiIMYMSEVlfvHYsGOn79yzv/79gqfnT7Hfi0o6qImkI1/9HZjwhiCjAfbyGJkRUGlUSWthC13CgPutwntm3B34jSjm8+K6F5YtewLDQMyVV4wKQD8WZeR0bMm1gG1/THelfKfslhgI3LrcpQ/Nf7ClYPnFgBhIwYBUVBJy0C7uFXJUUeq9uWGTFhBvIDjJcF+57LUni6RELX3V8uX/t62ehcZiwC/rp/+Hk6TUgdb+PeDpWBXtZQBV5Msg90fx6uu3up/idev3dROu53h0oTQE/m7M+PFXmz+KZbTnxDLvLkR4gd+0aWNFxTjOQMs/JLQEblQ4hKJwQF3dhjFjxuLn7oVqDEEMiIHMGJCKyoy3dHuRSXIiLKCxUEuWc6LEZkRK1BUGwMZvBs6Wft6TAKEDGbjjjh+/+tpmB/fn8DBMIVH6hyOeqluopk6pZN1yWL/+ZVqFtjLAur5z5w53FZCwASG14ZX1JmFXP7nq1tsmtXX8nI+HLm7CST+qTHqm3K6JRP+ysgtodUxiC2JADGTAgFRUBqRl3kU9o8+AfYNnEQKs35QAwxQSZeAUEFIjRow0JxrLrf0YykUZLW0tUUj+T2lXVk6GfzcI6ZNEIkEVNYCfK8IFcllDbK4grfkM2OP2c7dlgAqkZ0lpKU6YNN5mVVeh+KHOgJ9WQQyIgXQYkIpKhyXF5BEDDQ0NrEAGUlDOcArJ/fmRWyb+0FYdLdudeX+srF1uh3ukZpFdHcpEoj+lwV0gC1PpM2DSE8/u3e9u31ZvjC1YWIPiN5uSLwYECGLAMSAjBQNSUSnIUVM+MmDfzk0ekepwhuU8rMpSBDXPrHmOJQel5bZO/Bgi+X5PmNBOBurqNkCyDcJe1cyZs7Ex7quaiSG0iQGkpxE4Z3a15GabqFOwGEjKgFRUUlrkzF8GEEaAzBMrN4YBG4/ZfGsvKWneEIEjpBISym2duBiLpHRNBAsZMPDiuhfQsmxR0Zf0CeXgIUMo8eQ6t5xlBwMy2R61QfkOYIZKMSAG2sOAVFR72FPf3GSAPAdZJRZvRJIBG4/ZZJjszVzCOP9Z1VVs7WEYWOkJo6S6bNkT2BhCZgyw6i9a9DDa1LpDO+LJbJrg1sHPIOI0/i1SpWPgugnXA6ty90KUgXuYu9psSv9+tmCVjgH4ceAmdH4Z6TBAFt+xh5Ebn1OpqHQuvWLyhYF7ZtzNZ5sVhZWbTFIAbIVMnnI7TqODFR2bSDJV5rESp0kuqtiUQgYMsESZhEI8hbujBuDWwX8vCmfSLuFB8tljdy9cgcB7UUpTpbgxoMuBmzBFpJrCDJA/duxh5MbnVCoqfKHlyV8GHlv8Cz7bqCKTQSgqHyzqYWo2bdo4ZmzzT+/QtH//PjreM+NuBkFvraxdnhtftji1TgZpPNiGxtx4znYyezqcGBADncZAJFRUp52tDiQG0mSADBNLeADkogLdEUn79+3jCxb+hoaGR07/qzGkGNU77vgxg8yZXY0ttIkBJBQCFPLb1EvBYkAMiIHOZ0AqqvM51xFjwAApJT8LZTbZkcDUEUmDBw+hFTnFPgjwA8ijBDx+q+yWGEBC0QSrDnpTB0LSh3vniS6zqqugUQRCRYdDA4oBGJCKggRBDHzJgL38WF+/lTpbcqRDAtjwynrWJDQTARg/f3jhdROuJwY5RTUpGJNgIX0G4DMAidH02SPSf+fJmBSB0CKIgWwwIBWVDVY1ZlwZYG/OVh1KtuTCp8FqRBNJJpqcgW1+PGEwJgFCBzHwLci3PVN/QPj3q7JTMIDuD9zb3KIIrxRd1CQGxEBLDGRdRZ3Vu2hixaVCvjHw/csGcc8VFfUUYsdA9+5nFHTvHrtpR2TCzewViL32fPB78Ojo2aMwIhc0dtOAOgiM3bSjM+GCwgIITB9ZV1HnndPnZz/5eyHeDLT9Ck69dni3bt3O7FMsxI6BwoKCwsKC2E07IhMuKOgu9tpzLfr0LmYBKy4uas8g+dwX6iAwnxlo57kX9WzW8XCYJrKuov60t/Fvb54v5BsDU3+2+tSpUx81fiLEjoHjTSeOHW+K3bQjMuGmppPHjom9zD/4jR8fZPX65OBnEbmgsZsG1EFg7KadlQlntAAdPnwUAtNH1lVU+lNRpBgQA2JADIgBMSAGYsSAVFSMLpamKgbEgBiIOgOanxjIKwakovLqcutkxYAYEANiQAyIgQ5jQCqqA6gcPbTsyGsLKANj4bzrpu+Z07fNo7LDGbhl4g9fXPdChw/b4QNeecWojp5nkjlyCA5kP22VpDnOLk7qnhl3+2fApferssWAGBADncOAVFTn8JzvR2HZY0VnXQ8T8dD8ByOyBDI9JhlYnpkwMww78UcHTG/ZsieiM58OmQlnxOWgDI+2adPGiopx+N94YwtXB0MQA2JADHQJA1JR7aBdXdNmoKzsgvHjr66r2xDusX79y5WVk8P+rvLU129FTnXV0TvwuNed/lF1mG9pTCQIMqWl1i70w79NrLz80qTT2PDKes6OptVPrrr1tkkYghgQA2KgSxiQiuoS2vPxoGPGjkWgkJTyT571kqqtiBhdjkSiPyt3+O/ldfnE8moC3A+vvrY58PvajgGyU4lEgioqkDvK/uJhQ8OHCC8DmTlaBTEgBpIzIG+HMiAV1aF0arCWGRgxYmQi0Z+9GD+E7BQ5KvOwNWOrICULpHOyKCK2cBp8HUaYOSlZXK2LK9koxG/wnUQyJn6GdX5n2F8XIcB5fIMx6e48jIDHqnThFAAjAwz8lNiAVqo+XBOtvt8/KWKsyZxWBuItIFxasPMzTzoC5oyTkWdVV2HgARhxwcra5TbVR2oWIbYM3FpmUNoVtBiVYkAMiIGsMiAVlVV6Nfg3GBj3d+PZi3Eu9BC5BNuRYVEnncASCBYsrGGBp9Uiidm5cwd+QKJozuxq86MGCCMYP9i+rZ4RrIkS0cDh8IPJU26nitOwsnb5pB9V4ifnYZ5AOXPmbA7K+AF/q1V2JwcPHsLIK2pXYXPQktJSqoABfflFussiaUJHOh2D9OGk6I4fBHo53dDqTAIBaDjHBsqV1rnz7oc6DI4CMGIB7hOuDlPFuK9qJkZcoHmKATGQkwxIReXkZY3oSY0ZMxahg1Cw+ZGXQhWVlV2AB83hUghkrfDTamGkGVjyzUb9MIIJrFWrViKPCLYm150qeiWRSLgtIQx6cRSaAKrF9aIaBuqKGIROuCm1h2nTlxhOihEwODQloIrOwzAwc4ukamdnog2dhEqgO35QWTnZ150Z64aGhoaS80oYEPhEUY0R7LoPHjKEOUNa6otIjCAGxIAYyDYDUlHZZXjbOx9k9wCxGh1xgJjYtHGjzRp9YP/Sav++/XjIxziQg9m/bx9OgB6iNJSUlJpBiTAaPHgwhkMi0d9s+jLClVeMcgPit6NgkB+iTA0WaQJI4VCmDzcB65I4/fqO2YGDOk1jrciv/R81k8BJod7ctLHxWAylf/pU0weJKIYiN5Z+lwhGcv/YdWFuiE7HEgYsUTqY3iJM8Bngi4SjCEMs+eSkacObAzdhmr0UZgzk5B0oFWUXt13l69t3Hzh09J7brvRHsV+Kosl3yh4zduz69S/DAx8nSpePSST6s6/kw62XhGUA5Jo/GrY7VpqjseGFFOv8ByXHZbY+0pxwijBSYgyIVmMBiLuWstPkanJGDoH7B71lYSp9BsjeOcYwxJJPTpo2vDlwE6bZS2HGQE7egVlQUcZWnpVr6uqvGX2xKSdOffTQsoUzJrz0+h+xBZ8BPkUseEgTMlIkSKyppLSEXEJbvxkzjksvMQ7dGQQDlJSWIoAw2gOmihQjhcNobpyEl17CaQkkjLbC78jMma3l1RKJ/jt37mzraGnGI0xZAGAJ/tPsojAxIAbEgBhIwYBUVApy2tBU9ejzv1y7GeV05LUFYMOSaVQnzl3hD+FaCdjzmwf8pryyEU91dRvISI0ZM9ZOHL2CenCvjeNMZyuNcZA4SBDigd+dkdEKD81/EL8hnQEt0i+RHUxs5Vf/KIymocPKXZV0mrNpahPo6Gb+6D/XkCWCBEbgpGhiZGyA3AEY7UTg9EtKm9+Rsv1BN412HkLdxUC8GdDsxUBGDEhFZURbsk4Iqd5XzHKg6kc5vxkDr81fFYXEIfWCbvA3FJ5Z81wikWC/yWDvS/kEhm12qSZPud1+Lohe91XNTHz1XhQjk3RBqOE33PvT5n/VHx6kVQ/D+jEclJnbmKufXDVz5my/NX2bjsg+G4de7o1vxqdpVnWVNSE309w1QHtZFysD2gg+zU/J+KbYYIlkmxHIHKIDhCPzBNwn7rwCZxSd2WomYkAM5DMDUlH5fPW75txZvJE4Tje4SeDBb3DSgWwQfhdjfSnNg+aweEqUAVLMdSQAp4PrQgy9aA2DvrQG/AzLIP4mMbDaAAAQAElEQVQcsPEADL8LVWbrumPjcVUO6qr0tY4YwPktmCacBtdk03BnYZGuJMziXUmkdbEYf0xsc1IySeuC3SVIelBmaLPyS84oabCcYkAMiIEuZEAqqgvJ16HFgBhoMwPIKVRjoFtY/gYCVBUDYkAMZIOBrKuos3oX3fKDS4UoMdAZl+Oqywdxv/Yq6inEjoHu3c8o6N49dtOOyISb2SsQe5l/8IuKevDo6NmjMCIXNHbTgDoIjN20ozPhwsICCEwfWVdR553T5x//w98L+cbAlGuGd+vWrU+fYiF2DBQWFPAcid20IzLhgoLuYq9d16J3MQtYcXFRuwbJ4ycP1EFgLrLXSatJz57NOh4O00TWVdSf9jb+7c3zhXxjYOrPVp86deqjxk+E2DFwvOnEseNNsZt2RCbc1HTy2DGxl/kHv/Hjg6xenxz8LCIXNHbTgDoIjN20ozPhw4ePQmD6yLqKSn8qihQDYkAMiIFoMaDZiAExkJIBqaiU9HRi42+XTnc/2tmJh9WhxIAYEANiQAyIgQwZkIpKi7iae29Y89BUF7rnNw8cOf3rmhjOOXpomTmtpAtNBFjVlTgNBDgnxvBLzvd/lhOPhanMQwZ0ymJADIgBMRALBqSiUl0mlBNqBtx546hrRl+MASxjZD+eGei8a2+j+f2//WIeKw8c+nrDterR581p5ZtvvV+9eJ3ZlH5k4CiqigExIAbEQBcysHv3u4G/B5Abf56yCymN76Gloty1S2JMnLsCQQN+uXYzwggDfHdAv117GpNEt8W1bfUsBJmPQC7q3LOKaSVf1ZZRFdtmBq68YpSPF9e9EBgCjx/g/1UZIpcteyLwMMVpXTAMPHDdCHrUGicqxUD0GeDTzSeXMjzVTZs2VlSMw//GG1sCzwScQl4xIBXVyuVGygA/F3XZRQNQPDiBaZ3fLp2eYhTCHIi3yGGTFiDIfIRzUbSSr7J4ldljYMHCGvuN7BW1qxYtehgN5I6FQsKD3wIoGxo+5MHqAlo1eMhOnVLpRrivaqaeua2SpgAx0LUM8BCwj3l5+aVJZ7LhlfXXTbieptVPrrr1tkkYXQcduYsZkIpq5QKYuGGvDQNZw0bbVdOWsHOHx6rjpi/FY6MMGtDPBBPbf+ahJMyB7ngM5Jks2EqUmf9elNNbFqyyExgoK7tg/Pird+7cYcfiO2h9/VaUE37zUD62+BfEoK6w0wEP2clTbncjjBgxcu68+9PpqBgxIAa6igEUEh/8O+74cdIJ8GRIJBI08R2JR8TUKZVILvt+hQHSfz4wiBB3BqSiWr+CiBuAykHuWDSZpLlTK6iuqat/fftuc1Kirkwwsf1HNTXIM1mwlag0U2ZWpUzdXa3ZZmBl7fKZyf7YMF89eXTu3v1umhPYv29fmpEKiw0DmmgeM8CTwc7+kZpFiC1DItHfDEq+a1mAynxgQCqqlas8aGA/BI3DwGsfsFeabp1Xi5PdPbRU6h29pAewQejrgEpDq7mqGeSrknaXMxsM8M1y/fqXEUkMbiJp8JAh2AFYYmnnji9TVoHWQLWiYhxjskEQ8KsqBsRAHBlgR96+XGGwQR/HU9CcO5YBqahUfCJitux4L/BrBWzb0WfDkmkIHaQPCaSrpi3BkxRszBHmQNXCyGYhwloF+SqLV/mtb30rSyTMqq4iCQ/YfeN7pImk/fubE0hmh4/L907nJC9FXx+LFj3sWtka4JmLhwBpKUeLDDEQRwb8L1dszbNBH8ez0Jw7lgGpqFR8ImImzl1B/unAoaNhxWN7cI8/+7uWhhg9tMzt8Vl3xnHBd930PaeuwgbSzUXKyCoD9nb5itpV6KGA0LGHZvjoDQ0flpSWmL+8/FK0lw9kkzVZiZCidfKU201LmVNlBgxwORCjDuQOMxgkn7vAmGMPAz7zmY0Mzp2vVYgn68izAg4deCY4G0PcGkuBMifvwFZVVICEPK2SQwoLHRJRAToGffPt8mEXfvvtP+8PxPhVdJipq3Dph8nuBAZ4PqJ+EDp2LPuWmXTbjgcBMSUlpZTp4447foyWQnLpxw7SJy0QyTWCQwe7RoEYVVMwAGOOPQz4TBGsptQM2LcjaDSQnzbDSnGblL2cvAOlopJe66CTHFJY6KCBAnEu82Rvl988tvxffr8rEONX0WFhcWYeP0x25zDAYxGV89D8B+1wZI9WrVpptl+y8Td+/NWZPSUn/aiS76z+aLLFgBjIAgMaUgx0EgNSUamIdr9d3lIuyt4Ht7fLX9++e9ikBTYc+4DsBg4a2C/Ffh+R6LCwODMPrULnM3DvT6vWr3/Zsk1kjxKJBMl5fxpkkhoaGlxW329Kat8z424bzVpRYAg1s1WKATEgBsRA3BmQikp1BRFDpmmSlmig6tN/syXp2+UosDV19TZ6zb03WIaJnJZ5rFQuyniITkmGiRTUrOoqe63hscW/YJsPIeUw7u/GP7PmufQnzAgoJ9c9keiPJ/3uMYvUdMVATjDg3nmqr9+6sna5fX7tmZAT56eT6EgGpKIyZxPxlCLVhAIjHWWjY5gOc8kq/PQ1Z9Jy4LUPECNkm4FXX9vMVr1/FFJQOJFT5mSbj6oDrea3kmpYFVkXC6AkwHVPP4lFR0EMiIEuYcA+wu5ja4Z7JnTJlHTQyDIgFRXZS5PuxBQnBsSAGBADncYAcoqvRoHDtSlFHeiraqwZyLqKOqt30S0/uFTINwauunwQH4xeRT2F2DHQvfsZBd27x27aEZlwM3sFYi/zD35RUQ8eHT17FEbkgsZuGlAHgdGfdmRnWFhYAIHpI+sq6rxz+vzjf/h7Id8YmHLN8G7duvXpUyzEjoHCggKeI7GbdkQmXFDQXey161r0LmYBKy4uatcgefzkgToIFHsZM9CzZ7OOh8M0kXUV9ae9jX9783wh3xiY+rPVp06d+qjxEyF2DBxvOnHseFPsph2RCTc1nTx2LLLsxeDz2PjxQVavTw5+FpELGrtpQB0Exm7a0Znw4cNHITB9ZF1FpT8VRYoBMSAGxIAYEANiIEYMSEXF6GJpqvFkQLMWA2JADIiBHGVAKipHL6xOSwyIATEgBsSAGMgyAzmrorLMm4YXA2JADIgBMSAG8p0BqajOvgO2rZ41emgZR/3t0ulHXltw103fw06KPb95wCIxkgbI2VYGrrxi1LJlT9wy8YcYPtzfzgsPSPyL614I+wOe3bvfvWfG3QFnS1UiiaeV4zIN/0/E4PTBVC0Sw/fnuQ0ncOiTIH58NmRnm4Hs3YHZnrnG73AGpKKaKUXQgGbrq//QN4Ca/fGWQCt+A37CTOuYB8WDx+D7rdU8r2/fTfWqaUt+uXbzzWPLscNAbK2pq7fIcKs8LKLoj9TgSQdRlC7s1dc233HHj3FiOCxYWIOnnSgru2DSjypRRa2Ow3yIIZ5y7rz7Z86cvWnjRuwwOMfKyskWGW7NeQ/6lQtHGT7TTZs2VlSMw48ATYdzIgUx0FYGuPd0B7aVtDyMl4pKctFRQm++9X7vK2a5tuGXnO9sZ4weWhbwI56QPnQ0PD1/igs248Fp19S9+Y7ZlFWPPj9oYD+MAJjAoAH97rxxFAOC8N9C5tCBLvlWfWzxL5wMwkAJjR9/NYYP0x+U5kwk+qfDEtqFR6fDytrlixY97KoYLS3bI0aMHDx4CE/e1Ed5+qnVpgAs7LoJ19fXbzXbL0mu4HeHbmj4kEP7MDXmd8kZm+QfZ8rptPSXmze8sh7eCFj95Kpbb5uE0T6otxj4BgO6A79BhyopGZCKCtJDEmjXnkYSRa7hwKGjYM1DU53HjHtuu3LX3kazKQmgijDCNgT+Fh6bd+eeXewHEIbqIqGF4WATMB1mJUc3w5XKUTm6MjNYpB1mVVcFBllRu8qEF+XkKbeTLsIwINcCwX6VpX3/vn0kSHynb9OEHiLMd5JwCigzlBwCwo5oJRLQDFeiDv1BcsmGH07Tsobh80KnJhIJ/JCJ0Jw6pZJLCauUBtijVRADGTOgOzBj6vKwo1TUNy46gubAp0d9CWXNaJ2RQ75jtiuvGX3xr9ZudlUMkkaULWHhjAn214jJJCGVLAxRhbRCYFmVkpjwBPDnGjrrfFh0bXG1hRa98sya51ikfbCz1s7psHJbcoihSJC0NBqKjSwarQTTBQPwyGZuaAJsAzGMY7bKAANkB83zSM0idxETif7Ohj0LUCkGssHAytrlNqzuQOMhz0upqK9vACQUgiapgkHrEOdrnZp7byDztO2dD/AbHnvqVVQUg1g1ULIxV714nTlJYvn7esgmBBbSilZKIgNg2ICHKsFCOgyQ0mB9tRwSWaWAOkG7mMZC1qQzWiCGXsiygNNWcSeSXCsHsmngcW/2YAO6ILAYDZuSyACQWQEPVYLzDbDNReSsMe6rmokhiIHOZIAbT3dgZxIeuWOFJiQV9SUlwy85H9z1819/WQ/9b8uO935y4yjnnlhRHkhEscs2bvpSBkHiBLQUHpoef/Z31p20lskyq1L2vmLWhiXTkFAMgp0O6CWkz8DOnTtJV6xatdLeeECCGNAuKBtkVvpD+ZE7d+wYPHiI73F2RcU4juWqHI6NwhEjRprHvdljVUrmwOYUEoqtOux0QK+8AuRwvoOHNBOOGnZk4hTEQCcwoDuwE0iO3SGkor68ZG++9f4v1242KfOl65v/mzh3xaAB/RA6uElEHTh01KkiPAbTQOScTEu53BWqiCaLoS/7g2YjtmxAqoEYhFdLYATihfQZQM2UnFdCPNmL/R/tdwIFXYVtizHahQADagbRYyB7717xxoPqshgrd+7cYYu6Vf2Sfbq6ug3Ow4HcIZhPZeVka+KrrT2aqQZiOFxLYATi8w0QiHiys4YBn5xArs5RasEqjQGXeTXqYsSSzb/LS92B7bwEOXkHSkV9fVeQH0otpF56/Y8PTruGDhXDL/S35PD4QF0hiQh2+3R+K305kHnYPXw69O/4rInuDBIGfgtQmT4DpKDQNMQjmNjgw0gBNtdQMw6Bt8vxu4WcQVi8ebBiBIA24nkxdFg5i32giSrqyuaDzWhzZldjhMGhOVwY+MPB+eaBQJ8ZE8TOk/Si5BtF4fPl/ncUYYilMEXpe3QHps+Vi8zJO1Aqyl3fZgN9k0JIkY4iyUSG6dyzgv/UrrnzN/8jGMewC79N6bDmoakB+UVeCqcLkNHhDCxb9gQpKDcsssa+iFOigSgNLiB9g6HYtmspvqSkFMWGYAoEMJ9AL/JSOANhEahqCmJADIgBMdAKA1JRQYIQUuR7WtraY+OPDBPSJ9jtW99CDAHnN5u8lPNgXPQ3JYyP4TCwtO81oy92VRkdzgBShi9Ablj/G6SfwHAB6RsuxRXugj5zX/QD+ybbt9UzB78Lm4zsG/oe2WJADIgBMRALBqSiklwm0kgmpH67dHqg+f6lLx04dDSghCyGXhjuZaaRQ77DfhweB0azt9dHDy1zYbSOm76UJoxmfPUf0srF+Ab+r0L0UghBnQAAEABJREFU/y5m4Jk1z7U6A/YHnZwimJ2+e3/a/PNUSCvLgVHiX1G7iiYMH0grWsPA74flnk2Sz866vn4rJ2s2jOXemeqMosmA7sBoXpdozkoqqvm6XDVtCWi2vvoPSYQGwolg8n888/XtuwNVwnBaP+uFB/hhtKKc2A0kxYUkenr+FAIMdKH7uWcXE+MDGWcBgRK/H5aftnvG2fpKOau6av36lzF8hH9rALpu8f6IHhkjFx8WMQSnD9Ja/jvpQ4cl+cM+6AAmaWFzZle/+tpmA9kylBaTCRxu8pTbLSBQ4g9E5liVXF3glKlCUY6dpk4nsgzoDmzzpcnjDlJRnXTxkUpODwUEFjMYNmkBpQPSDXXlqr6Bn1bfk4d20mccC20A5IF8cix1RBkIs+rceff7wc5G4nA4V23JoLuNYyW9wpHoAGulZBqBgMBsOWjSQeiFn1aM/AQ0BriChzCfOAUxkA0GdAdmg9X4jikVFd9rp5mLATGQ1wzo5MWAGOhyBqSiuvwSaAJiQAyIATEgBsRALBnIuoq66G9KPq6bL+QbA/9l4R3dunUrLTk355D7Z9SrqGdxryJduMwYKCrqUVws9jL/mJScdw5r6bnnnJ0Z/+oFdRAoHjJm4Mwzg68pw2cKZF1F7d1/8OY5y4V8Y+Bn/+mVU6dOfXLwMyF2DDSdONnUdCJ2047IhE+c+FzstedaHPz0MCvWZ4ePtGeQfO4LdRCYzwy089yPHmuCwPSRdRV15NiJTf/6v9oLjRA3Bra+vZe78MSJk0LsGPjLX/7yxV/+ErtpR2TCzex9Ifba9cHn0XHy5OcRuaCxmwbUQWDsph2dCX/x+RcQmD6yrqLSn4oixYAYEANiQAzkDgM6kzxgQCoqDy6yTlEMiAExIAbEgBjIAgPxU1Gjh5ZtWz3LUUH1yGvf+LEla6q59wb8Du7Hwff85gELiGa55qGp2Z4h40NONE9fsxID7WdAI7TKwIvrXli27AkX9sYbW9r5q7NuqDwxdu9+N/CjvrdM/GGenLtOM8BA/FTUjWOGvf3n/XYaSKgNS6ZhO7WEYYKp6tHn3a9cVi9eRwwgfteeRoyYgvlzgg533fS9mJ6Ipi0GxEBWGUAVud/lDx+orm7DmDFj8aOlUFQYQpgByIFDynDTpk0bKyrG4ZcAhYQ8R/xUVMXwCx976lXSUaglJJSTShi/XLv5pdf/eNW0JS1dVBTY8EvOdyoEg9xPS8EZ+03rUGY8QtKOdr7jpi/lTA1zp1Z0+FGSHjoNp0LEgBiICgMs/IMHD3n19J8YGj/+6lu+mSZh4U8k+peVXcB0N7yyPp9/Bx8GkgJliX6iqbz8UsowHG+rn1x1622TwgHy5A8DMVNRiIZBA/q9vn03V+j+pS8hJsjHIIaoYlx20YCJc1dgtwQCnAp58633sVPHtzRO5/tRe4MG9uN87dxtAgOvfcCvmlOlGBADec6A/zeCWOMbGj5kB8pxwsJfUlpKFbFFE3Ih8Gco8dOaz0BZokGhMSkJ8JNIJGhCj9bXb7W/jGlMQiYIbPYRKUSVgQ6YV8xU1D23XRk46cef/R35J4TUwhkTUmShrNe5Zxc72eHb1rrnNw8wDkCymIcSG4+BBBgeA5khqjXe21coPJqIJ0OGQUkvnMg7DCsxaAJ+R46LJzWuGX3xQyvqUsRwXAY3MDE/0h2aVsL8JmyC8RuYLR5BDIiBnGFg//59nEvZ6cwThi38GOiq7dvq0QpgwcIaUlYYhpbUA70EGFhZu5wSPFKzyBijTCT6UxrCf+eRYCFXGYiZiho55DsHDh21i4GisrWfKkkaYFVkAR6AYR4EFlUExK/WbsYIA/VA5JYd7zEIIAAPJVKJI+Ix4PEVD1kxklvWtGtv49PzpxBAcosUFwYlTU60sftGFdDETO68cRS2YdeeRo6OvyUgg2hCL1ImRYp5Itc4/erF6+xYF/1NyblnFbtBoOjAp0etif1QlJ9rkiEGxEAOMMBKP3nK7e5EqM6cOZvqnNnVXbbYc/jY4qH5DxqBGPdVzYzteWjiHcZAnFQUYmJNXb079ceeetWWf4QLWgElYdVhk77+J3smZfCTpkJA/OTGUQzCCIgk1AOG4cFp17DBxzhWxUD9EDn8kvNvnVdrTkpGRoLgxwboOYbFAOgzmhgWOylcJokYEkvIGhfGIAzFKThPwPjugH4EBJyuynxSzHNiRTm5OqfAOAXXkSMyZ45unqpHn+coOK2qUgyIgfgycMvEH7K1BFjpXW7pxXUvVFZOtpN6Zs1zZqhMnwESeAQPHjKEcu68+0eMGIkh5DkDcVJRSAFW+vAFI5FDTgg1gJBCo4QDzIOAQOvcPLacKnmsP5z+cW1sMGhgP7+KB5h2QU5hO5Bz+v7lg6yK5jCDcts7H1CmgAsYduG3CeNcKB1IR3EKrho2kDthp3lSz5OO//L7XRZppZv2wNK+tMKeA1WcFqYyxxjIgdNhDUMWOLA5lQMnlaVTQCTZ7tLqJ1fBGNRxoOsmXA8wAKkU/IbAe1EoMAKEMANsjCKezI8kNfas9N+LwmOEW6RKxwCfWchxyA2W4qSi3JVwhi3/lmpicwolhEZhv8wFBAy0C4IJJ/t0SQUZTRHE2k3bmBU5J8qOBaIQ9nyQh+vYQ2g0MdBRDLCGmTKwUpmAdIhl2668/NJNmzYGglEDRiNl4L0oFFggWNUwA+hRqHPw34vCyb0a7iIPn1nIccgNluKtomz5JwWFnCLPhNpgzy6pDkBjmQphZ41gSv+GJj0TTgX9aW8juZlAcmvQgH6B1I4/TshO4rCklE3GNaPtkICuGjDIhyF3OLWA36qp58mpkayySEpOh5PCAHv2HeR0MAQxIAbEgBgQA2IgAwbiraL2nP5XdegP5BQn//T8KWzbYfioubf5R8zr3nyHRBT+uVMrEBa2r0fVgAIbfsn5RFoVWYbaIB7twpjmpESK4cGPnQKIHlrJilGGQeubb72/cMYE18ThsFPnxjgv1A/nS6QD1VbnuWXHe3feOIow6+Wfjh2Rk7ImSt+mKogBMRBHBtgxcdNetuyJ+vqt9hubzilDDKRkQI1tYCDeKmrgtQ+gn0hBkV4iVUPVP3Vkx4Yl00gyEYNiYKePsFvn1RKG8MJ22gJhNG76UtQGTkArWoeh0C67Tv8DOpzgwKdH8eBvFS+9/kd0El3cIfwuV01bQgCthnPPLmZKfkBSmxgkkXWxknNpdZ5k5jgWPFgXknCISDc+zMCSNVGiJl2TDDEgBmLKwIra5neh0FJgwyvr2UDJja2TTrscL657AeoAAnRl7XIMkBsv8XQah/lzoLiqKNQMAoJkDGs/+RXUAJ7AZUN24Eey4CfLcl7fPlTpRRVRhU1HywPhwY/HQCseA93NSYltTkps/4jWnZImgHYhHuBBopmB38EF0OSPg59pu7CAQSvxDgzuApiP82M7P4bfi8kwvn+CVF1HWokXxIAY6AIGOu6QaCaUk0EvOWXAa+CdJ2MSVjMYSl1ynoH4qShWfXdVsFEAlM7TkoFSCWgLIukYduIXxIAYEAO5ygASwf32gZ3jiBEj586732yVrTKAnHps8S8CYVKrAULyp5p1FVVc1OOKS78r5BsDQwf9NZ+iHj0KIw5NL8zAGWec0f2MM8J+edJh4IwzzujeXey164PPo6OwsCAdthUTZgDqIDDslydNBroXdIfA9JF1FTWw9Jx1Nf9eyDcG/unOq7t163buOWcJsWOgZ4/Cnj17xG7aEZlwjx4FYq891+KcvmeygJ11Zu/2DJLPfaEOAvOZgXaee+/iIghMH1lXUW//eV/fMXO/CVVzn4HrZ/6nU6dONez7WIgdA8eONx09djx2047IhI8fP3H0qNjL/IO/b/8BFrCPD3wakQsau2lAHQTGbtrRmfChQ0cgMH1kXUWlPxVFigExIAbEgBiIKgOalxhIwoBUVBJS5BIDYkAMiAExIAbEQKsMSEW1SpECxIAY6DoGdGQxIAbEQIQZiI2KOvLagjUPTbUfiMJ2cD/4ZCRvWz3LDEps94dWMPxImtwIKQx6MQ6oufcG151phLswIGE+8AR+cpPJBzx+fBRspsepcbJRmIzmIAbEQJYYeHHdC8uWPeEGf+ONLQ/Nf9BVZbTKwO7d794z424/TH/C2WejVTtwy4X5bHWE6AR0gYpCXrBUpwbLORxRurDeV8yaOHcFTgyH6sXr8Digb361djNyB9Bx0IB+7gfEbx5bftW0JRzagodNWuAGMePNt94fN32p2a50v0JZ9ejz555dzHys+y/XbiaG8qXX/4hBR/NTclwDR3e/GE5HpMmBQ0f938kk2MCsrIuVTrpZa5eUOqgYEAOxZgBVdOUVowxopsC51NVtsL8Jg5YKtwaC87MKLcYeJUt+gIRNmzZWVIzDSRNUYwg+A9ACbz7w+AGbNm4cM3YsHnjmJsSIL7pARQUUDEoIBYMW8WFqg9Kc6I9WKUamXDP6YmTTH97ei2CyjlY+Pufm4Zecj0a56+e/duMQj8eBACd6cKJsXCRVYKqIfBJ++1sxlByRJjriNNgRKXftbURdYQCaCGYEgg0mlVBXVGklxkAXTgEViLNzwARsMhzOCEcyYgtiQAzElAHW9cGDh9gvbq+oXbVo0cOsVe5cWM8Sif5lZRfg2fDK+usmXI8h+AxA0c6dO4zAmTNnz6quIlniBzjeVj+56tbbJvlNsh0D3HvGIeWIESOdHzIbGj40z6pVKwO/AevCMjC6pEsXqKh2niervgOCw43G2o8gA5ddNABZ4GLQQ+g2E2rIKRePYZkkky8E0NdspAytDua0cuC1D+AnC0WV0kbw4504QzOhrpgGwgvDDU4XbMtyPT1/CsdleoxpMB2DpGMc86gUA2JADLSJgbnz7nfaCLU0fvzVaAI3Agt/SWkpVXIALGYkDFAJ69e/jGHAT2s+gwUeDo0BmER07tyxw6qU8JNIJDAQW/X1W6dOqYQ3YxIDBDb7iBR8Bp5+anUi0R8P4t54g0OYhDoDXwNojQsiraLYoUOFAPuLuWRoEDHIFx+knYxrZAeiCiBB2L9zMWgURsBJibIh/WPxlJZJwg8IoC8GQPTQ6sBxcRo4Cn4SS1QpbYRAPDqJo1suCsG0a08j1e8O6Mc49B055DsmoRiK83Lzp8mBESqGX2hVDkQkfTEM5rfS14vE+E7XZE7UpHWnNBIYFptWO3HisfGYgQ38XlwOPAb8HA4P8QbzqxQDYiDKDNjCzwzJB2zfVk+SACxYWIPSwjC0MTfAYDkOVvqS0hJ3kitrl5v9SM0iY4wSWUBpCP99GItXCQPceEh2DEAiyhgja1VefqnZlE7CEhN9RFpFTZy7Av2BEIFHEj8BwcFib+u3aQJyUQQbiCQDZK2s9+a0kmQPoxkQK+akJCdESgkDYFiAlYyG08BRcDIZq1oZiDdphWJDXSFQiAd0PPfsYma1Zcd7VMHA0r4oLYww9lUe+HoAABAASURBVOw7SHfnR66xTWnHYp6clzXBAONzdGsaNLAfssaaKOdOrTA/Nv5frW1+lwsPZ00ODCdToooBwxim7ag6MNsDnx6lycB5oZxcK7oT25oOHDoKz1QFMSAGosYAixYbfDYrFn62qLDnzK7WYg8PrYK8CAs82SmLpGoEYtxXNdOcKpMyQIbJcktodxfw6D/XGIFk7H7+8ELnj68RaRVltH7/8kEs0hMryi13goYwICBs+bcwJAVagbWcMEAXW+BpZe13rVTbCrrbESk5BN3/tLeRA1E14HEwaYI8YgI4MRBhGEg9hBHJp3/5/S6q4Ly+fdAoGGEwvu9E9zCseWw0TpAqOgk953Thmrp6El34DQ+tqDODEj3qRNJjT73KNJgP/hSwM7XDWRhsm3KyKqfGsGZzaM7ObJWdwYCOIQbSY4DFHhHAthThbKBUVk7GAM+seY5SaIkBeDMFUFJa6uQmeRTiBw8ZQkm+xEkrqoLPAMyQUjKgmdgyNiFFOXRYecnpxB6sst3s94qpfUbE541cIDHDJNEEJG9MGFGiUShNGZiMQGyxqL/95/1IECIRCk7ikAQiEtVS9+Y7yClGM5BcsRhK9AGpIwyAYQFWoiQ4loFDmJPSkkDMBNsB8cEIJH7wE4BO4hTwkP6xEX5y4yiqNg0m5jr6Btt/dHceY8BVkS+cIFXOkTQVoxmw8eA3bHvnAzOstGkQGTg7aw2X0MVepO+HQ6o2cwxOjdIA52aoFAPZY4A1zBY2K3kiZ+9YuTEyUqC+fivLlZ0OWgqYTZPRSMkiR74Kw6B/tA9FiCQTAdjQggDFYNXHjwHw4Hdg18/ZGNyrxAgwwC3HfvGmjRuxUVduv3jZsicgykDWihvVbCsJjguirqJIQVkahiXcVzBhfq2VEvVASsa9QTVs0gJAPGKIoRgHG2CbrLGSfA+5FrMprQthwITRkdcWIEFMQ3AI/EmBMsNPnozcDHoFcYa4wYO+oTvAT5VpsElnNtUALrtogK+iAq1+1Z8z0wZ+q7PZm4NJWgHazvlliIEYMcAaZgublTyRYzT5zp8qOomV6ZkWck6oAaORMvBeVEtdOv8UonBEVv3JU26vq9sQmAziAOoc/PeicHKvBuLzuVpSWorKDDAAsRBlCLwXhTMQHOVqpFUU8oUUlKPPZVPQIk6UYLsADLqgXfxWAnz4O1n4XRXhhbJhhKRg4wz98eZb79NKksayX9hhEBYAqSOES8BJR2QcUokJY/tgSmgvslnOaZknq9KK9rJtQbqTgTN/ihLlByHISosZduG3zUhdfnTw8KCB/fwYxqGagiVaBTEgBqLAwD0z7mbdkh6KwrXo8jl0+QS2b6tHZXb5NLI0gUirKBJL/pqN7HBaBAHhbKMGeYEqQuKQnvFbCUPH4MQAvgCiykYbvYB76dtGS1G6bTjkGh0RKOFgtBGaz/ktkmCDa7p1Xi25q98une4iUSoEkxjzT5wYzs5iHp9zM6djrcyZJrpYE8MCs/3SMmcubO7UCr8VrthA9D1mQz6n5s+NBBsTs1aVYkAMRJYBJBRzcxt52EKbGIBAt1+MsbJ2uf3GZpsGyedg8qDwZgywc0dONId/VSvSKsquQZol8ghVxLYdCgN1YnrFSvI6OJOO4zI0yBGC2flKGsauHK2kiBAc9j4QW34czpC0i+8M5KKQg9Zqc0aWMbgBpUIwCsYCrCQT5tQeHg5NCQijiS7Wt2L4hW5kWh04ih/mp/eIWVNXb2fnZBZOA2dHOsoGp2QQjmhNKsWAGEjJQJc1snqxaAF7v8RKVrUum1AMD4wAfaRmkVE3q7qK/Sb272J4Hl02ZfaLHYFoUHbocniLs7NVFMkS1mMfiADUie/B3ub9OTx3IyBxaDKQJjGD0vIllNgG0jmkWBABgO4cwvyUTAAP42MbiHEIyC8nLBAQxLCjd9lFA369sZ4RHJhV8+E+PYqHjJGNiSYzaUKVDTgCMHy4kemFKmJwB0QPzgBQexZAsN+EbDI/pWtCMlL1x/HDAq2uCT8j09EMbOCOi59IPAaOhWA1m5IuBGAIYkAMdC0DI0aMZNEKgFWta2cVu6OzGeo4zGEFkL3r4hOYvaNEYeTOVlGsxCy3rYJF2meHtZwqZdKOtpxT+q0E0wX4TmwmgJPxsQ1UHVAe5rQScUATCRjrxSGAOfEbOBDB+KkGuuNvCYFB6Ct0AAMaQgyIgdYYIK1yxx0/9qMQXpJZPiGpbUQVyapADKIh4FG1JQbC91tSSlvqHjV/Z6uoqJ2/5iMGxIAYEANiQAyIgcwY6AAVldmB1UsMiAExIAbEgBgQA7FmIOsq6oIB/bY/NVvImIE/ffDxD0ZclHH3rur4xH+8tVu3buf16yvEjoGinj16FfWM3bQjMuGePQt79RJ7mX/w+/3V2aypfc8+M9sXNFfHhzoIzNWz64Tz6tOnFwSmj6yrqI8PHlmwcqOQbww889/+cOrUqcNHjgmxY+Dk51+cPPl57KYdkQl/Lvba96k/cuQ4C9ix400RuaCxmwbUQWDsph2dCTedOAmB6SPrKurTw8dW/dd/FfKNgbo33+EuPHasSYgdA1988cXnX3yRnWnn/v3wxRd/QUiJvcwZON7Eo6Op6UTmI+T3YwfqIFDsZczAyROfQ2D6yLqKSn8qihQDYkAMiAExIAbEQIwYkIqK0cXKdKrqJwbEgBgQA2JADGSBAamoLJDa6UPeddP3jry2YPTQsnSOTBjB9uuj6cQrRgyIgRxj4MV1Lyxb9oQ7qTfe2KIfN3dspGPs3v3uPTPu9iNvmfhDvyo7NQOBWy7MZ3P3mPwXdRXl/yI5a/+ah6YGiEUN4Hcg3g8gniZK3+ls+wVzVw0bdKQ7siPcFAsP5Oz5zQOxmKomKQbEQMcywDJ/5RWjWK7Cw9bVbRgzZix+tBSKCkMIMwA5EEgZbtq0aaP9ZT3olQAN82MemIHApDfYpo0bx4xtvgNpTcqwjRCLMuoqChLffOt9+wXwcdOXXjP6YpQNTgMy6M4bR+G3AEr7m3TW6sqRQ77jbGeQvxk0oJ+rJjU43K69jQ9OuyZpa0yd9gPr9mvsLZ0C2gsF1lKr/GJADESZAVu9Jv2oMukkWfgTif5lZRfQuuGV9ddNuB7DQQYMsLSz/GOUl19KGYbjbfWTq269bVI4IM89CCMIHDx4CHdamAoyTw0NH44YMZKmVatWBn5JH2e8EAMV5Qhl+UdRnde3j3mQU8gglBN+81AOm7SAGNQVtgEZdO5ZxWFNcPPYcposJmlJlwOHjv5q7ebhl5yfNEBOMSAGxEAEGZg77/5XX9tsq1R4eiz8JaWl+FnqWMxY7WZVV61f/zKGAT+t+QyUJQS2tLrDTyKRgB/0aH391qlTKuHNmMQAZAFpzWdAHQRCY1ISnn5qdSLRnybUqvEGhzAJdQa+BtAaF8RJRQU4JVH0y7WbA06q9y99CXU12ntJ6KXX/1gx/EKaHGhFG6GQnCds0GXLjvfsD96hqFwANtt8VCkN/jYiWRzkHbAmSo5FMMBJq3V3Oo++xBiwCQNUCcZwoMm6WHcCQCDGBbdq0JdUnIUxMlWAgQc/NrqTJB8Gh8MpZJkBDS8GOokBW/g5GPmA7dvqWerAgoU148dfjWFgCSRAaImBlbXLremRmkXGGCWygNIQ/it7Fq8SBrjxkOwYgESUMbaidhVpP7Mp+RpAa1wQJxXFAo/0uWraEsg1abJ20zbsACw1deOYYc4/ce6KgK6657YrSVm5gLDBsejy2FOv0kTkxIpyDB8oDNJgBmZlEsQCkHcY1oSA27Bkms0WJ+rksosG0ETOjCrCiC1IqoZBA/vhwU+vwC4kh0DzMY51J559TA7EPInPGOgwN4GPDh5mNFQjg5OEQ6FipN74y/i46igGxECXMMDCP3PmbA49Z3a1Fnt4aCtIkxiBGPdVzWxrd8U/+s81RiAZu58/vDAHCImBikJAIFnAwhkTWNqN9GEXfhvDBBNGAIiAgAcl9KD3ehP64/6lLwVi/Krt99n4v95Yj/pBYfgBiBhXZVZM0lU5FrrNqhhMBtFmVUpTgRikeRBqJqeoglvn1eJBKqHe/COiddh8RN8wH9cdG+f3Lx9Ex4zB9uiBT49ad6bKIcxWKQbEQO4xwAZKZeVkO69n1jxnhsr0GSCPQvDgIUMoyZe0tGdKq5CUAVKhQ4eVl5SW0IqILzv9ch52rBEDFYUoISliYJeNTTHHOILD2b6BBPnT3kbfwzafEzqIEsZEhfgBAZvgt/+835xoC5QQusqqVvrdLSXmJkNSx2Ks3LWnEbFiNuOYQTmwtC8yCMOBMQkgi4bBDN0RyUvZT4FbJILSgOQyT8YlApEzZTQ3+YyHUkcxkG0GWMOuvGKUA0/kbB8xx8a/bsL1wE6KVIpjMvBelP7RvlEULln1EU/mR5I6AjHs/R4MA/eqhXV8GecR0Z1uv3jZsieMK8rAe1F4YnSWMVBRPptkblBIpIVQNvgRHJQB0Ipn2zsfUDqYLkE/4UGUoB4wWoKFka9CXhg4KGqjM6UGM+SIzJDT4ei2s8bEmE/14nWmKQMijOC2AhoZilwa246M3Jkn2NapKl4MsIa9+tpmB57I4iRjBlADjsnAe1FKU6XDKnrUEYjhvxdFlXs1nUHyOQY5BVGGwHtROGPETMxUlM/sS6//Mfy6EgE/uXEUiRxkE7YP0lHoJ/bRyPegHvymgE0YgyMvfNDL35jzBQd+Wt0RXebJhkUM/eHtvWb75Z59BwPJJMZEMFlmixkyJrMlI8VkrCMTQ/HQZFWCzWhniUTjTNFk/qZnO8dUdzGQSwzoXMSAGBADSRmImYratnoW2sJkxMS5K7DJoPgnxn4f2sK9POQ3oXKIv/PGUb9K9i/7XKTlfhjceczYsuM9RIzZlI/PuZkSIH3IWq2pq8c2IJsYxOzfLp3OQZEpVvVLnDRxRs759Pwpvv5jTHYwGe2xp5pfcieM+MsuGoAByEtxphjtgX90xnF7kRyIDUc8ghgQA2JADIgBMdASAzFQUcgIpJKB0xh47dc/xs0GH7kZa7ISreMHEO8D/UTGxUSY7/ftuVMrkDK+x2x0FaoF7WJVhrIjshfGHJBE5qckdUQ+zFoHDeyXYj7WZJGUTN7Xf4xJsorJoP8YFnC+jg2qnAtlajBnRnZw87ded/38167pwKdHOUfzc3ZIQ5pIhpmnK0odUwyIgUwYcO880XlWddWVV4zSq05QkT7cO0/19VtX1i6HQKBXndIn0L3z1NDw4aJFD8MeSL97vCKjrqJQFWw2OSAjAvwiNVwrhtMBFkbV74J+ClTpYpGuRNlwUFf1DYIZ0DwMRdXAHMzpSo5iTYzmnPT1q+Z3kcQTYE5X4gxMBo+BYPpSEmyTcWILj4GJWbArLZ4qXYihC7bBPxCt5mQEwgQxIAZixID/ztOrp98k06tObbp8gXeejEO96pQ+h/47T8YeZfrd4xUZUlESAv6/AAAK5klEQVTxmr5mKwbEgBgQA21hAInAIuf3GDFiJMLL98hOwQBy6rHFvwgESKcGCElRDd9vSSlNMUKkmqSiInU5NBkxIAbEgBhoOwPqIQa6iIGsq6jvDuj3P389L5dQOf5yLlZLZ9S3T68x//bftNSaP/4V//ekbt26ndfvHCF2DBT17NGrqGfsph2RCffsWdirl9jL/IPf76/68oA9p++ZEbmgsZsG1EFg7KYdnQn36VMMgekj6yrqo08O/z///3/NJcyoWfsP//RUS2f07//fp+9e8GxLrfnjr33pzVOnTh0+fFSIHQMnP//85MnP05m2YsIMfP75F2IvTEsbPEea/5rC0aPH29BFzxmPAahDAYi9jBloajoBgekj6yrq0JHjz/y3rUK+MfDb3+/iLjx2vEmIHQNffPGXz7/4InbTjsiEv4C9z8Ve5h/848eb17CmEycjckFjNw2o07O3PVeNb0EQmD6yrqLSn4oi02NAUWJADIgBMSAGxEAkGJCKisRl0CTEgBgQA2JADOQuAzl7ZlJROXtpdWJiQAyIATEgBsRAVhmQimovvb9dOj3wg+BJR9zzmy9/cr3m3huOvLYgANeatK+cHcXA7t3vtvoTugQ4vLjuBTv0G29seWj+g2anKO+ZcTeHaCmA0cKD4Fy27ImWusgvBtrFQAudA3ddmrd3C4Plo5uPOR92/8z16/A+G3llS0W163Kjn4Zfcr79sRQnjNwf0Wtp6Jde/6P9Mrgrw79p3lJf+dvDwNQplXR3Igkj8CikNZHo/+rpn3uePOV2qg7r179MvIFnqPOnb1w34XqCWbEokVM21KJFD7s/MRGeDJGCGMiMAW4n7jG73wIj1NVtGDNmLE4UPIoKQwgzADkQSBlu2rRpY0XFOPzQy2cZQ8hbBqSiMr/021bPOq9vH6eEMN586/1frt38+LO/y3xQ9cwOAzzseCCuqF1lCokSG8EU/g3ilo4/fvzV9DKUlV1gYYzpo75+69Qplb6H4/qRSLFZ1VV8bZ07734baubM2cg1s9OfjI2pUgwkZYB1nZtw0o+avzOEA7gnufPtHt7wynoT9+GwfPagLCEQBsrLL6UMw/G2+slVt942KRwgT/4wIBWVybUm20Tm6e0/779q2hLXH88f3t4b+MNzo4eW4QfnnlVMCVy8jE5jgC/laBeUStlX6ofvl3NmVyf9ow0NDR/yAAWkiJghigeb7gggDAPdaQKsRgzrwDMXceaqCC9iDM6JwXEZwYbyc1E4LVilGGgPA6bRR4wYmXQQFv6S0lKauN/sbm/p9iYmP4Gy5HMa+Ds5jgp4SyQSVNGj7ouTMWkfah44tAp5wkDOqKhOvV4LZ0xgVy6wkccM7rxxFDoJuPecXt++mxxV9eJ1tJKpwsYIdCQesYVfyAYDpx95/ROJ/vaAsxKF5D/1+OrpDs3T04GHKX6qaCMUEgbAsN0QmtKHpQfs6ByOBzRDAT8XhTP9ARUpBjJgwBZ+OrIrvX1bPXcgWLCwBsWPYdB9CD8pwNPDWh+pWWSMUfKEoTQoqWz85EkpFZXJhUYM7dl3ECGFYdi1t3Hc9KVmUwYG/f7lgw4cOvrRwcNrHppKE3IKEGagCbGFX8gGAywJfDVnZHvAUQbWDDbUaDX4WgfFgwLDj+iZOqWSL53mufenVS6n5UsxWokhEsNA+oruBubAoQ2DhwyxAEo/F0WVtc3iVYqBbDDAwo9wZ2RysVrs4aGt4BFhBGLcVzWzrd1D8XLEngGpqKxfQpdnmjh3xUV/U8Lx2PgbNLAfhgEVZYbKLmcArcMjEpjcQYExJTJSLheFx0komvwvoHQhTUUkhoHv98QYeOYikgybNm0kjGALs5IqTn9w66hSDHQUA3wfqKycbKOxrWyGyvQZsC85fAuiC8+KlvZMaRXyhwGpqMyvtb8xN2hAvw1LprE3Z/AHfXzOzY899ap5hk1aMLC0+W9t7trTeNdN38NZc+8NdW++gyFkmwFTMJSBt0BW1i73D11XtwHZ5HuwETfkmehrwNNW8Mw1tUSJFKO7PyDDUsUppGCANQyiHNicShGcqilf27ixgZ29L+sDn4hbJv7QYlQGGOA5wAfZnEhSdytiBNLS3KsWptJngM8sXDnkBktSUf4lbpvt7+jZ3pwr3S8XIJXe/vN+f8PuvL59/rS38dcb639y4yiON7GiPPBCOk4hGwwgX1qCW1o4LmrGPuS2liROv0aK3+9Lta1gc9CGpeRRQncyVf6Y5KJwCikYYA3zGVMmIAVXrTahBhyZgT1upalaZY8AHhqOQIzEV7+Qgg24V4kRAgzwmYUch9xgSSoqcJU7rGovmD/+7O/YyPMHZS8PJzjw6VESV1t2vOe35rAd5VPjayUqx2boPuFU3Vcl+0c3lM5DKwh8AUWBtfReFMG2UYh4wt6/f9967weokFb0xS+IATEgBsRAjBiQiurUizV6aBl7eXbIP7y9F+Nffr+LUuhaBvZ/tL/kvOZX1tw0UEuJRAKtM3RYOc6GhgbKMJzkMoN80grvJ6lw8t0r3AvP/n37A5H0xS+IATEgBsRAdBhodSZSUa1SlEkAG3lOLfn9H5x2DXt5eMhUXXbRAHYA2dfbtnoWHqELGdi+rd7eGHVz2LljB/pp08aNY8aMJVM17u/GuyaqLnHlnOkYixY9TM6JFBTB6LbcyGZzLkLUGHDvPDGxWdVV3HW2PU1VSIcBPuOQBsgQr6xdjgH4ZpVOX8XkGwNSURle8apHn/ffLmdvzsfCGRPuX/pSYGikFZ7vDuhH5K3zau0XO4dNWvCrtZvxkKaiVcgSA8ggnoMtIZHo7zQNCokwFM/gwYNtMjt37rD3wQljw85vsoA0S7ejRyLK78JGIUck3eXm4LfKFgNtZcB/54mEKIjbq05tPeMOjg+88wSBQB/PDmY5V4aTisr8SpJJSgH/jXKOMfDaBx5/9ncoJ+QXvfxW/AEP8ULHMoAM4jnYElh13OFcJJtx+Hl0Ulorho1Ak3kC5WOLf0F8wGlVhuXRjM0gGFSxDfRiWK1zxobKbDMQuP04HPcztyWGkA4DfMb5zAYi9fkNEJI/Vamo/LnWOlMxkJIBNYoBMSAGxEAbGZCKaiNhChcDYkAMiAExIAbEwGkGsq6i+vXtPe/2HwgtMZCr/kl/dzk3WJ/evYTYMVBQ0L2woCB2047IhJvZKxR7mX/we/fuxaOjV6+eEbmgsZsG1EFg7KYdnQn37FkIgemjE1RUn/94+w+EfGPgR+Mv79atW58+xULsGEBCFaIDdO0yYuBLFZVR39jdKlmZ8GkVVdyrKCuD58F1gToUQLbZy+Hxe/bsAYHpI+sqKv2pKFIMiAExIAbEgBgQAzFiQCoqRhdLUxUDYiCfGdC5iwExEDkGpKIid0k0ITEgBsSAGBADYiAWDEhFxeIyaZJdx4COLAbEgBgQA2KgBQakologRm4xIAbEgBgQA2JADKRkIKIqKuWc1SgGxIAYEANiQAyIga5nQCqq66+BZiAGxIAYEAM5wIBOIQ8ZkIrKw4uuUxYDYkAMiAExIAY6gAGpqA4gUUOIATHQdQzoyGJADIiBLmNAKqrLqNeBxYAYEANiQAyIgVgzIBUV68vXdZPXkcWAGBADYkAM5D0DUlF5fwuIADEgBsSAGBAD+cBAFs7xjH9z03xBDIgBMSAGxIAYEANioK0MnLHngwOCGBADYkAMiIEsMaBhxUAOM/B/AAAA//+U+gpRAAAABklEQVQDAFhRH0UeSbMlAAAAAElFTkSuQmCC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</xdr:row>
          <xdr:rowOff>15240</xdr:rowOff>
        </xdr:from>
        <xdr:to>
          <xdr:col>1</xdr:col>
          <xdr:colOff>426720</xdr:colOff>
          <xdr:row>1</xdr:row>
          <xdr:rowOff>198120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A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</xdr:row>
          <xdr:rowOff>30480</xdr:rowOff>
        </xdr:from>
        <xdr:to>
          <xdr:col>1</xdr:col>
          <xdr:colOff>426720</xdr:colOff>
          <xdr:row>2</xdr:row>
          <xdr:rowOff>198120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A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3</xdr:row>
          <xdr:rowOff>30480</xdr:rowOff>
        </xdr:from>
        <xdr:to>
          <xdr:col>1</xdr:col>
          <xdr:colOff>426720</xdr:colOff>
          <xdr:row>3</xdr:row>
          <xdr:rowOff>198120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A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</xdr:row>
          <xdr:rowOff>30480</xdr:rowOff>
        </xdr:from>
        <xdr:to>
          <xdr:col>1</xdr:col>
          <xdr:colOff>426720</xdr:colOff>
          <xdr:row>4</xdr:row>
          <xdr:rowOff>198120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A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</xdr:row>
          <xdr:rowOff>30480</xdr:rowOff>
        </xdr:from>
        <xdr:to>
          <xdr:col>1</xdr:col>
          <xdr:colOff>426720</xdr:colOff>
          <xdr:row>5</xdr:row>
          <xdr:rowOff>198120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A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6</xdr:row>
          <xdr:rowOff>30480</xdr:rowOff>
        </xdr:from>
        <xdr:to>
          <xdr:col>1</xdr:col>
          <xdr:colOff>426720</xdr:colOff>
          <xdr:row>6</xdr:row>
          <xdr:rowOff>198120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A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7</xdr:row>
          <xdr:rowOff>30480</xdr:rowOff>
        </xdr:from>
        <xdr:to>
          <xdr:col>1</xdr:col>
          <xdr:colOff>426720</xdr:colOff>
          <xdr:row>7</xdr:row>
          <xdr:rowOff>198120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A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8</xdr:row>
          <xdr:rowOff>30480</xdr:rowOff>
        </xdr:from>
        <xdr:to>
          <xdr:col>1</xdr:col>
          <xdr:colOff>426720</xdr:colOff>
          <xdr:row>8</xdr:row>
          <xdr:rowOff>198120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A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9</xdr:row>
          <xdr:rowOff>30480</xdr:rowOff>
        </xdr:from>
        <xdr:to>
          <xdr:col>1</xdr:col>
          <xdr:colOff>426720</xdr:colOff>
          <xdr:row>9</xdr:row>
          <xdr:rowOff>198120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A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10</xdr:row>
          <xdr:rowOff>30480</xdr:rowOff>
        </xdr:from>
        <xdr:to>
          <xdr:col>1</xdr:col>
          <xdr:colOff>426720</xdr:colOff>
          <xdr:row>10</xdr:row>
          <xdr:rowOff>198120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A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11</xdr:row>
          <xdr:rowOff>30480</xdr:rowOff>
        </xdr:from>
        <xdr:to>
          <xdr:col>1</xdr:col>
          <xdr:colOff>426720</xdr:colOff>
          <xdr:row>11</xdr:row>
          <xdr:rowOff>198120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A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12</xdr:row>
          <xdr:rowOff>30480</xdr:rowOff>
        </xdr:from>
        <xdr:to>
          <xdr:col>1</xdr:col>
          <xdr:colOff>426720</xdr:colOff>
          <xdr:row>12</xdr:row>
          <xdr:rowOff>198120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A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13</xdr:row>
          <xdr:rowOff>30480</xdr:rowOff>
        </xdr:from>
        <xdr:to>
          <xdr:col>1</xdr:col>
          <xdr:colOff>426720</xdr:colOff>
          <xdr:row>13</xdr:row>
          <xdr:rowOff>198120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A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14</xdr:row>
          <xdr:rowOff>30480</xdr:rowOff>
        </xdr:from>
        <xdr:to>
          <xdr:col>1</xdr:col>
          <xdr:colOff>426720</xdr:colOff>
          <xdr:row>14</xdr:row>
          <xdr:rowOff>198120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A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0</xdr:rowOff>
        </xdr:from>
        <xdr:to>
          <xdr:col>1</xdr:col>
          <xdr:colOff>426720</xdr:colOff>
          <xdr:row>15</xdr:row>
          <xdr:rowOff>167640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A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30480</xdr:rowOff>
        </xdr:from>
        <xdr:to>
          <xdr:col>1</xdr:col>
          <xdr:colOff>426720</xdr:colOff>
          <xdr:row>15</xdr:row>
          <xdr:rowOff>198120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A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30480</xdr:rowOff>
        </xdr:from>
        <xdr:to>
          <xdr:col>1</xdr:col>
          <xdr:colOff>426720</xdr:colOff>
          <xdr:row>16</xdr:row>
          <xdr:rowOff>198120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A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</xdr:row>
          <xdr:rowOff>15240</xdr:rowOff>
        </xdr:from>
        <xdr:to>
          <xdr:col>1</xdr:col>
          <xdr:colOff>426720</xdr:colOff>
          <xdr:row>2</xdr:row>
          <xdr:rowOff>198120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A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3</xdr:row>
          <xdr:rowOff>15240</xdr:rowOff>
        </xdr:from>
        <xdr:to>
          <xdr:col>1</xdr:col>
          <xdr:colOff>426720</xdr:colOff>
          <xdr:row>3</xdr:row>
          <xdr:rowOff>198120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A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</xdr:row>
          <xdr:rowOff>15240</xdr:rowOff>
        </xdr:from>
        <xdr:to>
          <xdr:col>1</xdr:col>
          <xdr:colOff>426720</xdr:colOff>
          <xdr:row>4</xdr:row>
          <xdr:rowOff>198120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A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</xdr:row>
          <xdr:rowOff>15240</xdr:rowOff>
        </xdr:from>
        <xdr:to>
          <xdr:col>1</xdr:col>
          <xdr:colOff>426720</xdr:colOff>
          <xdr:row>5</xdr:row>
          <xdr:rowOff>198120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A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6</xdr:row>
          <xdr:rowOff>15240</xdr:rowOff>
        </xdr:from>
        <xdr:to>
          <xdr:col>1</xdr:col>
          <xdr:colOff>426720</xdr:colOff>
          <xdr:row>6</xdr:row>
          <xdr:rowOff>198120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A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7</xdr:row>
          <xdr:rowOff>15240</xdr:rowOff>
        </xdr:from>
        <xdr:to>
          <xdr:col>1</xdr:col>
          <xdr:colOff>426720</xdr:colOff>
          <xdr:row>7</xdr:row>
          <xdr:rowOff>198120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A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8</xdr:row>
          <xdr:rowOff>15240</xdr:rowOff>
        </xdr:from>
        <xdr:to>
          <xdr:col>1</xdr:col>
          <xdr:colOff>426720</xdr:colOff>
          <xdr:row>8</xdr:row>
          <xdr:rowOff>198120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A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9</xdr:row>
          <xdr:rowOff>15240</xdr:rowOff>
        </xdr:from>
        <xdr:to>
          <xdr:col>1</xdr:col>
          <xdr:colOff>426720</xdr:colOff>
          <xdr:row>9</xdr:row>
          <xdr:rowOff>198120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A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10</xdr:row>
          <xdr:rowOff>15240</xdr:rowOff>
        </xdr:from>
        <xdr:to>
          <xdr:col>1</xdr:col>
          <xdr:colOff>426720</xdr:colOff>
          <xdr:row>10</xdr:row>
          <xdr:rowOff>198120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A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11</xdr:row>
          <xdr:rowOff>15240</xdr:rowOff>
        </xdr:from>
        <xdr:to>
          <xdr:col>1</xdr:col>
          <xdr:colOff>426720</xdr:colOff>
          <xdr:row>11</xdr:row>
          <xdr:rowOff>198120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A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12</xdr:row>
          <xdr:rowOff>15240</xdr:rowOff>
        </xdr:from>
        <xdr:to>
          <xdr:col>1</xdr:col>
          <xdr:colOff>426720</xdr:colOff>
          <xdr:row>12</xdr:row>
          <xdr:rowOff>198120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A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13</xdr:row>
          <xdr:rowOff>15240</xdr:rowOff>
        </xdr:from>
        <xdr:to>
          <xdr:col>1</xdr:col>
          <xdr:colOff>426720</xdr:colOff>
          <xdr:row>13</xdr:row>
          <xdr:rowOff>198120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A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14</xdr:row>
          <xdr:rowOff>15240</xdr:rowOff>
        </xdr:from>
        <xdr:to>
          <xdr:col>1</xdr:col>
          <xdr:colOff>426720</xdr:colOff>
          <xdr:row>14</xdr:row>
          <xdr:rowOff>198120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A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0</xdr:rowOff>
        </xdr:from>
        <xdr:to>
          <xdr:col>1</xdr:col>
          <xdr:colOff>426720</xdr:colOff>
          <xdr:row>15</xdr:row>
          <xdr:rowOff>182880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A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426720</xdr:colOff>
          <xdr:row>15</xdr:row>
          <xdr:rowOff>198120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A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426720</xdr:colOff>
          <xdr:row>16</xdr:row>
          <xdr:rowOff>198120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A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17</xdr:row>
          <xdr:rowOff>30480</xdr:rowOff>
        </xdr:from>
        <xdr:to>
          <xdr:col>1</xdr:col>
          <xdr:colOff>426720</xdr:colOff>
          <xdr:row>17</xdr:row>
          <xdr:rowOff>198120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A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17</xdr:row>
          <xdr:rowOff>15240</xdr:rowOff>
        </xdr:from>
        <xdr:to>
          <xdr:col>1</xdr:col>
          <xdr:colOff>426720</xdr:colOff>
          <xdr:row>17</xdr:row>
          <xdr:rowOff>198120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A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</xdr:row>
          <xdr:rowOff>15240</xdr:rowOff>
        </xdr:from>
        <xdr:to>
          <xdr:col>1</xdr:col>
          <xdr:colOff>426720</xdr:colOff>
          <xdr:row>2</xdr:row>
          <xdr:rowOff>198120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A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3</xdr:row>
          <xdr:rowOff>15240</xdr:rowOff>
        </xdr:from>
        <xdr:to>
          <xdr:col>1</xdr:col>
          <xdr:colOff>426720</xdr:colOff>
          <xdr:row>3</xdr:row>
          <xdr:rowOff>198120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A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</xdr:row>
          <xdr:rowOff>15240</xdr:rowOff>
        </xdr:from>
        <xdr:to>
          <xdr:col>1</xdr:col>
          <xdr:colOff>426720</xdr:colOff>
          <xdr:row>4</xdr:row>
          <xdr:rowOff>198120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A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5</xdr:row>
          <xdr:rowOff>15240</xdr:rowOff>
        </xdr:from>
        <xdr:to>
          <xdr:col>1</xdr:col>
          <xdr:colOff>426720</xdr:colOff>
          <xdr:row>5</xdr:row>
          <xdr:rowOff>198120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A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6</xdr:row>
          <xdr:rowOff>15240</xdr:rowOff>
        </xdr:from>
        <xdr:to>
          <xdr:col>1</xdr:col>
          <xdr:colOff>426720</xdr:colOff>
          <xdr:row>6</xdr:row>
          <xdr:rowOff>198120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A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7</xdr:row>
          <xdr:rowOff>15240</xdr:rowOff>
        </xdr:from>
        <xdr:to>
          <xdr:col>1</xdr:col>
          <xdr:colOff>426720</xdr:colOff>
          <xdr:row>7</xdr:row>
          <xdr:rowOff>198120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A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8</xdr:row>
          <xdr:rowOff>15240</xdr:rowOff>
        </xdr:from>
        <xdr:to>
          <xdr:col>1</xdr:col>
          <xdr:colOff>426720</xdr:colOff>
          <xdr:row>8</xdr:row>
          <xdr:rowOff>198120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A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9</xdr:row>
          <xdr:rowOff>15240</xdr:rowOff>
        </xdr:from>
        <xdr:to>
          <xdr:col>1</xdr:col>
          <xdr:colOff>426720</xdr:colOff>
          <xdr:row>9</xdr:row>
          <xdr:rowOff>198120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A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10</xdr:row>
          <xdr:rowOff>15240</xdr:rowOff>
        </xdr:from>
        <xdr:to>
          <xdr:col>1</xdr:col>
          <xdr:colOff>426720</xdr:colOff>
          <xdr:row>10</xdr:row>
          <xdr:rowOff>198120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A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11</xdr:row>
          <xdr:rowOff>15240</xdr:rowOff>
        </xdr:from>
        <xdr:to>
          <xdr:col>1</xdr:col>
          <xdr:colOff>426720</xdr:colOff>
          <xdr:row>11</xdr:row>
          <xdr:rowOff>198120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A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12</xdr:row>
          <xdr:rowOff>15240</xdr:rowOff>
        </xdr:from>
        <xdr:to>
          <xdr:col>1</xdr:col>
          <xdr:colOff>426720</xdr:colOff>
          <xdr:row>12</xdr:row>
          <xdr:rowOff>198120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A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13</xdr:row>
          <xdr:rowOff>15240</xdr:rowOff>
        </xdr:from>
        <xdr:to>
          <xdr:col>1</xdr:col>
          <xdr:colOff>426720</xdr:colOff>
          <xdr:row>13</xdr:row>
          <xdr:rowOff>198120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A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14</xdr:row>
          <xdr:rowOff>15240</xdr:rowOff>
        </xdr:from>
        <xdr:to>
          <xdr:col>1</xdr:col>
          <xdr:colOff>426720</xdr:colOff>
          <xdr:row>14</xdr:row>
          <xdr:rowOff>198120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A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0</xdr:rowOff>
        </xdr:from>
        <xdr:to>
          <xdr:col>1</xdr:col>
          <xdr:colOff>426720</xdr:colOff>
          <xdr:row>15</xdr:row>
          <xdr:rowOff>182880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A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426720</xdr:colOff>
          <xdr:row>15</xdr:row>
          <xdr:rowOff>198120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A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426720</xdr:colOff>
          <xdr:row>16</xdr:row>
          <xdr:rowOff>198120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A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17</xdr:row>
          <xdr:rowOff>15240</xdr:rowOff>
        </xdr:from>
        <xdr:to>
          <xdr:col>1</xdr:col>
          <xdr:colOff>426720</xdr:colOff>
          <xdr:row>17</xdr:row>
          <xdr:rowOff>198120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A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18</xdr:row>
          <xdr:rowOff>15240</xdr:rowOff>
        </xdr:from>
        <xdr:to>
          <xdr:col>1</xdr:col>
          <xdr:colOff>381000</xdr:colOff>
          <xdr:row>19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A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19</xdr:row>
          <xdr:rowOff>83820</xdr:rowOff>
        </xdr:from>
        <xdr:to>
          <xdr:col>1</xdr:col>
          <xdr:colOff>388620</xdr:colOff>
          <xdr:row>19</xdr:row>
          <xdr:rowOff>312420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A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20</xdr:row>
          <xdr:rowOff>7620</xdr:rowOff>
        </xdr:from>
        <xdr:to>
          <xdr:col>1</xdr:col>
          <xdr:colOff>381000</xdr:colOff>
          <xdr:row>20</xdr:row>
          <xdr:rowOff>213360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A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20</xdr:row>
          <xdr:rowOff>15240</xdr:rowOff>
        </xdr:from>
        <xdr:to>
          <xdr:col>1</xdr:col>
          <xdr:colOff>381000</xdr:colOff>
          <xdr:row>20</xdr:row>
          <xdr:rowOff>205740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A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21</xdr:row>
          <xdr:rowOff>7620</xdr:rowOff>
        </xdr:from>
        <xdr:to>
          <xdr:col>1</xdr:col>
          <xdr:colOff>381000</xdr:colOff>
          <xdr:row>21</xdr:row>
          <xdr:rowOff>213360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A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21</xdr:row>
          <xdr:rowOff>15240</xdr:rowOff>
        </xdr:from>
        <xdr:to>
          <xdr:col>1</xdr:col>
          <xdr:colOff>381000</xdr:colOff>
          <xdr:row>21</xdr:row>
          <xdr:rowOff>205740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A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21</xdr:row>
          <xdr:rowOff>15240</xdr:rowOff>
        </xdr:from>
        <xdr:to>
          <xdr:col>1</xdr:col>
          <xdr:colOff>381000</xdr:colOff>
          <xdr:row>21</xdr:row>
          <xdr:rowOff>205740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A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22</xdr:row>
          <xdr:rowOff>7620</xdr:rowOff>
        </xdr:from>
        <xdr:to>
          <xdr:col>1</xdr:col>
          <xdr:colOff>381000</xdr:colOff>
          <xdr:row>22</xdr:row>
          <xdr:rowOff>213360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A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22</xdr:row>
          <xdr:rowOff>15240</xdr:rowOff>
        </xdr:from>
        <xdr:to>
          <xdr:col>1</xdr:col>
          <xdr:colOff>381000</xdr:colOff>
          <xdr:row>22</xdr:row>
          <xdr:rowOff>205740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A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22</xdr:row>
          <xdr:rowOff>15240</xdr:rowOff>
        </xdr:from>
        <xdr:to>
          <xdr:col>1</xdr:col>
          <xdr:colOff>381000</xdr:colOff>
          <xdr:row>22</xdr:row>
          <xdr:rowOff>205740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A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23</xdr:row>
          <xdr:rowOff>99060</xdr:rowOff>
        </xdr:from>
        <xdr:to>
          <xdr:col>1</xdr:col>
          <xdr:colOff>381000</xdr:colOff>
          <xdr:row>23</xdr:row>
          <xdr:rowOff>320040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A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24</xdr:row>
          <xdr:rowOff>91440</xdr:rowOff>
        </xdr:from>
        <xdr:to>
          <xdr:col>1</xdr:col>
          <xdr:colOff>381000</xdr:colOff>
          <xdr:row>24</xdr:row>
          <xdr:rowOff>312420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A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7620</xdr:rowOff>
        </xdr:from>
        <xdr:to>
          <xdr:col>1</xdr:col>
          <xdr:colOff>381000</xdr:colOff>
          <xdr:row>25</xdr:row>
          <xdr:rowOff>213360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A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15240</xdr:rowOff>
        </xdr:from>
        <xdr:to>
          <xdr:col>1</xdr:col>
          <xdr:colOff>381000</xdr:colOff>
          <xdr:row>25</xdr:row>
          <xdr:rowOff>205740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A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15240</xdr:rowOff>
        </xdr:from>
        <xdr:to>
          <xdr:col>1</xdr:col>
          <xdr:colOff>381000</xdr:colOff>
          <xdr:row>25</xdr:row>
          <xdr:rowOff>205740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A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381000</xdr:colOff>
          <xdr:row>26</xdr:row>
          <xdr:rowOff>213360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A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15240</xdr:rowOff>
        </xdr:from>
        <xdr:to>
          <xdr:col>1</xdr:col>
          <xdr:colOff>381000</xdr:colOff>
          <xdr:row>26</xdr:row>
          <xdr:rowOff>205740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A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15240</xdr:rowOff>
        </xdr:from>
        <xdr:to>
          <xdr:col>1</xdr:col>
          <xdr:colOff>381000</xdr:colOff>
          <xdr:row>26</xdr:row>
          <xdr:rowOff>205740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A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7620</xdr:rowOff>
        </xdr:from>
        <xdr:to>
          <xdr:col>1</xdr:col>
          <xdr:colOff>381000</xdr:colOff>
          <xdr:row>27</xdr:row>
          <xdr:rowOff>213360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A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15240</xdr:rowOff>
        </xdr:from>
        <xdr:to>
          <xdr:col>1</xdr:col>
          <xdr:colOff>381000</xdr:colOff>
          <xdr:row>27</xdr:row>
          <xdr:rowOff>205740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A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15240</xdr:rowOff>
        </xdr:from>
        <xdr:to>
          <xdr:col>1</xdr:col>
          <xdr:colOff>381000</xdr:colOff>
          <xdr:row>27</xdr:row>
          <xdr:rowOff>205740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A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28</xdr:row>
          <xdr:rowOff>7620</xdr:rowOff>
        </xdr:from>
        <xdr:to>
          <xdr:col>1</xdr:col>
          <xdr:colOff>381000</xdr:colOff>
          <xdr:row>28</xdr:row>
          <xdr:rowOff>213360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A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28</xdr:row>
          <xdr:rowOff>15240</xdr:rowOff>
        </xdr:from>
        <xdr:to>
          <xdr:col>1</xdr:col>
          <xdr:colOff>381000</xdr:colOff>
          <xdr:row>28</xdr:row>
          <xdr:rowOff>205740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A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28</xdr:row>
          <xdr:rowOff>15240</xdr:rowOff>
        </xdr:from>
        <xdr:to>
          <xdr:col>1</xdr:col>
          <xdr:colOff>381000</xdr:colOff>
          <xdr:row>28</xdr:row>
          <xdr:rowOff>205740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A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29</xdr:row>
          <xdr:rowOff>7620</xdr:rowOff>
        </xdr:from>
        <xdr:to>
          <xdr:col>1</xdr:col>
          <xdr:colOff>381000</xdr:colOff>
          <xdr:row>30</xdr:row>
          <xdr:rowOff>7620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A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29</xdr:row>
          <xdr:rowOff>15240</xdr:rowOff>
        </xdr:from>
        <xdr:to>
          <xdr:col>1</xdr:col>
          <xdr:colOff>381000</xdr:colOff>
          <xdr:row>30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A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29</xdr:row>
          <xdr:rowOff>15240</xdr:rowOff>
        </xdr:from>
        <xdr:to>
          <xdr:col>1</xdr:col>
          <xdr:colOff>381000</xdr:colOff>
          <xdr:row>30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A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30</xdr:row>
          <xdr:rowOff>7620</xdr:rowOff>
        </xdr:from>
        <xdr:to>
          <xdr:col>1</xdr:col>
          <xdr:colOff>381000</xdr:colOff>
          <xdr:row>31</xdr:row>
          <xdr:rowOff>7620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A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30</xdr:row>
          <xdr:rowOff>15240</xdr:rowOff>
        </xdr:from>
        <xdr:to>
          <xdr:col>1</xdr:col>
          <xdr:colOff>381000</xdr:colOff>
          <xdr:row>31</xdr:row>
          <xdr:rowOff>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A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30</xdr:row>
          <xdr:rowOff>15240</xdr:rowOff>
        </xdr:from>
        <xdr:to>
          <xdr:col>1</xdr:col>
          <xdr:colOff>381000</xdr:colOff>
          <xdr:row>31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A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31</xdr:row>
          <xdr:rowOff>7620</xdr:rowOff>
        </xdr:from>
        <xdr:to>
          <xdr:col>1</xdr:col>
          <xdr:colOff>381000</xdr:colOff>
          <xdr:row>32</xdr:row>
          <xdr:rowOff>7620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A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31</xdr:row>
          <xdr:rowOff>15240</xdr:rowOff>
        </xdr:from>
        <xdr:to>
          <xdr:col>1</xdr:col>
          <xdr:colOff>381000</xdr:colOff>
          <xdr:row>32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A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31</xdr:row>
          <xdr:rowOff>15240</xdr:rowOff>
        </xdr:from>
        <xdr:to>
          <xdr:col>1</xdr:col>
          <xdr:colOff>381000</xdr:colOff>
          <xdr:row>32</xdr:row>
          <xdr:rowOff>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A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32</xdr:row>
          <xdr:rowOff>7620</xdr:rowOff>
        </xdr:from>
        <xdr:to>
          <xdr:col>1</xdr:col>
          <xdr:colOff>381000</xdr:colOff>
          <xdr:row>33</xdr:row>
          <xdr:rowOff>7620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A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32</xdr:row>
          <xdr:rowOff>15240</xdr:rowOff>
        </xdr:from>
        <xdr:to>
          <xdr:col>1</xdr:col>
          <xdr:colOff>381000</xdr:colOff>
          <xdr:row>33</xdr:row>
          <xdr:rowOff>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A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32</xdr:row>
          <xdr:rowOff>15240</xdr:rowOff>
        </xdr:from>
        <xdr:to>
          <xdr:col>1</xdr:col>
          <xdr:colOff>381000</xdr:colOff>
          <xdr:row>33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A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33</xdr:row>
          <xdr:rowOff>7620</xdr:rowOff>
        </xdr:from>
        <xdr:to>
          <xdr:col>1</xdr:col>
          <xdr:colOff>381000</xdr:colOff>
          <xdr:row>34</xdr:row>
          <xdr:rowOff>7620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A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33</xdr:row>
          <xdr:rowOff>15240</xdr:rowOff>
        </xdr:from>
        <xdr:to>
          <xdr:col>1</xdr:col>
          <xdr:colOff>381000</xdr:colOff>
          <xdr:row>34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A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33</xdr:row>
          <xdr:rowOff>15240</xdr:rowOff>
        </xdr:from>
        <xdr:to>
          <xdr:col>1</xdr:col>
          <xdr:colOff>381000</xdr:colOff>
          <xdr:row>34</xdr:row>
          <xdr:rowOff>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A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7620</xdr:rowOff>
        </xdr:from>
        <xdr:to>
          <xdr:col>1</xdr:col>
          <xdr:colOff>381000</xdr:colOff>
          <xdr:row>35</xdr:row>
          <xdr:rowOff>7620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A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15240</xdr:rowOff>
        </xdr:from>
        <xdr:to>
          <xdr:col>1</xdr:col>
          <xdr:colOff>381000</xdr:colOff>
          <xdr:row>35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A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15240</xdr:rowOff>
        </xdr:from>
        <xdr:to>
          <xdr:col>1</xdr:col>
          <xdr:colOff>381000</xdr:colOff>
          <xdr:row>35</xdr:row>
          <xdr:rowOff>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A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35</xdr:row>
          <xdr:rowOff>7620</xdr:rowOff>
        </xdr:from>
        <xdr:to>
          <xdr:col>1</xdr:col>
          <xdr:colOff>381000</xdr:colOff>
          <xdr:row>36</xdr:row>
          <xdr:rowOff>7620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A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35</xdr:row>
          <xdr:rowOff>15240</xdr:rowOff>
        </xdr:from>
        <xdr:to>
          <xdr:col>1</xdr:col>
          <xdr:colOff>381000</xdr:colOff>
          <xdr:row>36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A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35</xdr:row>
          <xdr:rowOff>15240</xdr:rowOff>
        </xdr:from>
        <xdr:to>
          <xdr:col>1</xdr:col>
          <xdr:colOff>381000</xdr:colOff>
          <xdr:row>36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A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36</xdr:row>
          <xdr:rowOff>7620</xdr:rowOff>
        </xdr:from>
        <xdr:to>
          <xdr:col>1</xdr:col>
          <xdr:colOff>381000</xdr:colOff>
          <xdr:row>37</xdr:row>
          <xdr:rowOff>7620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A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36</xdr:row>
          <xdr:rowOff>15240</xdr:rowOff>
        </xdr:from>
        <xdr:to>
          <xdr:col>1</xdr:col>
          <xdr:colOff>381000</xdr:colOff>
          <xdr:row>37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A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36</xdr:row>
          <xdr:rowOff>15240</xdr:rowOff>
        </xdr:from>
        <xdr:to>
          <xdr:col>1</xdr:col>
          <xdr:colOff>381000</xdr:colOff>
          <xdr:row>37</xdr:row>
          <xdr:rowOff>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A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37</xdr:row>
          <xdr:rowOff>7620</xdr:rowOff>
        </xdr:from>
        <xdr:to>
          <xdr:col>1</xdr:col>
          <xdr:colOff>381000</xdr:colOff>
          <xdr:row>38</xdr:row>
          <xdr:rowOff>7620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A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37</xdr:row>
          <xdr:rowOff>15240</xdr:rowOff>
        </xdr:from>
        <xdr:to>
          <xdr:col>1</xdr:col>
          <xdr:colOff>381000</xdr:colOff>
          <xdr:row>38</xdr:row>
          <xdr:rowOff>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A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37</xdr:row>
          <xdr:rowOff>15240</xdr:rowOff>
        </xdr:from>
        <xdr:to>
          <xdr:col>1</xdr:col>
          <xdr:colOff>381000</xdr:colOff>
          <xdr:row>38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A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38</xdr:row>
          <xdr:rowOff>7620</xdr:rowOff>
        </xdr:from>
        <xdr:to>
          <xdr:col>1</xdr:col>
          <xdr:colOff>381000</xdr:colOff>
          <xdr:row>39</xdr:row>
          <xdr:rowOff>7620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A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38</xdr:row>
          <xdr:rowOff>15240</xdr:rowOff>
        </xdr:from>
        <xdr:to>
          <xdr:col>1</xdr:col>
          <xdr:colOff>381000</xdr:colOff>
          <xdr:row>39</xdr:row>
          <xdr:rowOff>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A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38</xdr:row>
          <xdr:rowOff>15240</xdr:rowOff>
        </xdr:from>
        <xdr:to>
          <xdr:col>1</xdr:col>
          <xdr:colOff>381000</xdr:colOff>
          <xdr:row>39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A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39</xdr:row>
          <xdr:rowOff>7620</xdr:rowOff>
        </xdr:from>
        <xdr:to>
          <xdr:col>1</xdr:col>
          <xdr:colOff>381000</xdr:colOff>
          <xdr:row>40</xdr:row>
          <xdr:rowOff>7620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A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39</xdr:row>
          <xdr:rowOff>15240</xdr:rowOff>
        </xdr:from>
        <xdr:to>
          <xdr:col>1</xdr:col>
          <xdr:colOff>381000</xdr:colOff>
          <xdr:row>40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A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17928</xdr:colOff>
      <xdr:row>0</xdr:row>
      <xdr:rowOff>32659</xdr:rowOff>
    </xdr:from>
    <xdr:to>
      <xdr:col>12</xdr:col>
      <xdr:colOff>1228164</xdr:colOff>
      <xdr:row>9</xdr:row>
      <xdr:rowOff>65316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8FF4-44D8-43AB-A40C-10AEADE8B3AD}">
  <dimension ref="A1:B19"/>
  <sheetViews>
    <sheetView workbookViewId="0">
      <selection activeCell="L13" sqref="L13"/>
    </sheetView>
  </sheetViews>
  <sheetFormatPr defaultRowHeight="16.2" x14ac:dyDescent="0.3"/>
  <cols>
    <col min="1" max="1" width="10.44140625" bestFit="1" customWidth="1"/>
    <col min="2" max="2" width="42.21875" bestFit="1" customWidth="1"/>
  </cols>
  <sheetData>
    <row r="1" spans="1:2" x14ac:dyDescent="0.3">
      <c r="A1" t="s">
        <v>710</v>
      </c>
      <c r="B1" t="s">
        <v>711</v>
      </c>
    </row>
    <row r="2" spans="1:2" x14ac:dyDescent="0.3">
      <c r="B2" t="s">
        <v>712</v>
      </c>
    </row>
    <row r="3" spans="1:2" x14ac:dyDescent="0.3">
      <c r="B3" t="s">
        <v>242</v>
      </c>
    </row>
    <row r="4" spans="1:2" x14ac:dyDescent="0.3">
      <c r="B4" t="s">
        <v>713</v>
      </c>
    </row>
    <row r="5" spans="1:2" x14ac:dyDescent="0.3">
      <c r="B5" t="s">
        <v>714</v>
      </c>
    </row>
    <row r="6" spans="1:2" x14ac:dyDescent="0.3">
      <c r="B6" t="s">
        <v>716</v>
      </c>
    </row>
    <row r="7" spans="1:2" x14ac:dyDescent="0.3">
      <c r="B7" t="s">
        <v>715</v>
      </c>
    </row>
    <row r="8" spans="1:2" x14ac:dyDescent="0.3">
      <c r="B8" t="s">
        <v>717</v>
      </c>
    </row>
    <row r="9" spans="1:2" x14ac:dyDescent="0.3">
      <c r="B9" t="s">
        <v>718</v>
      </c>
    </row>
    <row r="10" spans="1:2" x14ac:dyDescent="0.3">
      <c r="B10" t="s">
        <v>719</v>
      </c>
    </row>
    <row r="11" spans="1:2" x14ac:dyDescent="0.3">
      <c r="B11" t="s">
        <v>720</v>
      </c>
    </row>
    <row r="12" spans="1:2" x14ac:dyDescent="0.3">
      <c r="B12" t="s">
        <v>198</v>
      </c>
    </row>
    <row r="13" spans="1:2" x14ac:dyDescent="0.3">
      <c r="B13" t="s">
        <v>721</v>
      </c>
    </row>
    <row r="14" spans="1:2" x14ac:dyDescent="0.3">
      <c r="B14" t="s">
        <v>722</v>
      </c>
    </row>
    <row r="15" spans="1:2" x14ac:dyDescent="0.3">
      <c r="B15" t="s">
        <v>723</v>
      </c>
    </row>
    <row r="16" spans="1:2" x14ac:dyDescent="0.3">
      <c r="B16" t="s">
        <v>724</v>
      </c>
    </row>
    <row r="17" spans="2:2" x14ac:dyDescent="0.3">
      <c r="B17" t="s">
        <v>725</v>
      </c>
    </row>
    <row r="18" spans="2:2" x14ac:dyDescent="0.3">
      <c r="B18" t="s">
        <v>726</v>
      </c>
    </row>
    <row r="19" spans="2:2" x14ac:dyDescent="0.3">
      <c r="B19" t="s">
        <v>727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DEB2-5436-494D-81AB-C46A7F67811F}">
  <sheetPr codeName="工作表1"/>
  <dimension ref="A1:Z35"/>
  <sheetViews>
    <sheetView topLeftCell="K1" zoomScale="85" zoomScaleNormal="85" workbookViewId="0">
      <selection activeCell="O17" sqref="O17"/>
    </sheetView>
  </sheetViews>
  <sheetFormatPr defaultRowHeight="16.2" x14ac:dyDescent="0.3"/>
  <cols>
    <col min="1" max="1" width="20.21875" style="1" bestFit="1" customWidth="1"/>
    <col min="2" max="2" width="35.88671875" style="1" bestFit="1" customWidth="1"/>
    <col min="3" max="4" width="11.44140625" style="1" bestFit="1" customWidth="1"/>
    <col min="6" max="6" width="20.21875" style="23" bestFit="1" customWidth="1"/>
    <col min="7" max="7" width="38.21875" style="23" bestFit="1" customWidth="1"/>
    <col min="8" max="10" width="11.44140625" style="23" bestFit="1" customWidth="1"/>
    <col min="11" max="11" width="11.44140625" style="23" customWidth="1"/>
    <col min="13" max="13" width="27.5546875" style="23" customWidth="1"/>
    <col min="14" max="14" width="34.33203125" style="23" customWidth="1"/>
    <col min="15" max="15" width="16" style="23" customWidth="1"/>
    <col min="16" max="19" width="16.109375" style="23" hidden="1" customWidth="1"/>
    <col min="20" max="20" width="16.21875" style="23" customWidth="1"/>
    <col min="21" max="21" width="16.109375" hidden="1" customWidth="1"/>
    <col min="22" max="25" width="16.109375" style="23" hidden="1" customWidth="1"/>
    <col min="26" max="26" width="16.109375" style="23" customWidth="1"/>
  </cols>
  <sheetData>
    <row r="1" spans="1:26" x14ac:dyDescent="0.3">
      <c r="A1" s="31" t="s">
        <v>172</v>
      </c>
      <c r="B1" s="31" t="s">
        <v>95</v>
      </c>
      <c r="C1" s="31" t="s">
        <v>177</v>
      </c>
      <c r="D1" s="31" t="s">
        <v>173</v>
      </c>
      <c r="F1" s="31" t="s">
        <v>454</v>
      </c>
      <c r="G1" s="31" t="s">
        <v>455</v>
      </c>
      <c r="H1" s="31" t="s">
        <v>450</v>
      </c>
      <c r="I1" s="31" t="s">
        <v>451</v>
      </c>
      <c r="J1" s="31" t="s">
        <v>452</v>
      </c>
      <c r="K1" s="66" t="s">
        <v>685</v>
      </c>
      <c r="M1" s="70" t="s">
        <v>172</v>
      </c>
      <c r="N1" s="70" t="s">
        <v>95</v>
      </c>
      <c r="O1" s="70" t="s">
        <v>708</v>
      </c>
      <c r="P1" s="70" t="s">
        <v>177</v>
      </c>
      <c r="Q1" s="70" t="s">
        <v>173</v>
      </c>
      <c r="R1" s="70" t="s">
        <v>452</v>
      </c>
      <c r="S1" s="70" t="s">
        <v>685</v>
      </c>
      <c r="T1" s="70" t="s">
        <v>684</v>
      </c>
      <c r="U1" s="79" t="s">
        <v>747</v>
      </c>
      <c r="V1" s="79" t="s">
        <v>748</v>
      </c>
      <c r="W1" s="79" t="s">
        <v>749</v>
      </c>
      <c r="X1" s="79" t="s">
        <v>750</v>
      </c>
      <c r="Y1" s="79" t="s">
        <v>1525</v>
      </c>
      <c r="Z1" s="131" t="s">
        <v>751</v>
      </c>
    </row>
    <row r="2" spans="1:26" ht="32.4" x14ac:dyDescent="0.3">
      <c r="A2" s="31" t="s">
        <v>179</v>
      </c>
      <c r="B2" s="29" t="s">
        <v>181</v>
      </c>
      <c r="C2" s="29">
        <v>9</v>
      </c>
      <c r="D2" s="29">
        <f>'1107-1113'!N2</f>
        <v>16</v>
      </c>
      <c r="F2" s="171" t="s">
        <v>447</v>
      </c>
      <c r="G2" s="32" t="s">
        <v>456</v>
      </c>
      <c r="H2" s="29" t="s">
        <v>453</v>
      </c>
      <c r="I2" s="29" t="s">
        <v>453</v>
      </c>
      <c r="J2" s="29">
        <f>'1114-1120'!M2</f>
        <v>6</v>
      </c>
      <c r="K2" s="69">
        <f>'1121-1127'!I2</f>
        <v>14</v>
      </c>
      <c r="M2" s="170" t="s">
        <v>670</v>
      </c>
      <c r="N2" s="111" t="s">
        <v>671</v>
      </c>
      <c r="O2" s="111" t="s">
        <v>709</v>
      </c>
      <c r="P2" s="111" t="str">
        <f t="shared" ref="P2:S3" si="0">H3</f>
        <v>-</v>
      </c>
      <c r="Q2" s="111" t="str">
        <f t="shared" si="0"/>
        <v>-</v>
      </c>
      <c r="R2" s="111">
        <f t="shared" si="0"/>
        <v>22</v>
      </c>
      <c r="S2" s="111">
        <f t="shared" si="0"/>
        <v>12</v>
      </c>
      <c r="T2" s="110">
        <f t="shared" ref="T2:T5" si="1">SUM(P2:S2)</f>
        <v>34</v>
      </c>
      <c r="U2" s="111">
        <f>'1128-1204'!J2</f>
        <v>29</v>
      </c>
      <c r="V2" s="110">
        <f>'1205-1211'!J2</f>
        <v>19</v>
      </c>
      <c r="W2" s="110">
        <f>'1212-1218'!J2</f>
        <v>58</v>
      </c>
      <c r="X2" s="110">
        <f>'1219-1225'!J2</f>
        <v>35</v>
      </c>
      <c r="Y2" s="110">
        <f>'1226-0101'!J2</f>
        <v>42</v>
      </c>
      <c r="Z2" s="130">
        <f>SUM(U2:Y2)</f>
        <v>183</v>
      </c>
    </row>
    <row r="3" spans="1:26" x14ac:dyDescent="0.3">
      <c r="A3" s="31" t="s">
        <v>192</v>
      </c>
      <c r="B3" s="29" t="s">
        <v>176</v>
      </c>
      <c r="C3" s="29" t="s">
        <v>178</v>
      </c>
      <c r="D3" s="29">
        <f>'1107-1113'!N3</f>
        <v>8</v>
      </c>
      <c r="F3" s="171"/>
      <c r="G3" s="29" t="s">
        <v>174</v>
      </c>
      <c r="H3" s="29" t="s">
        <v>453</v>
      </c>
      <c r="I3" s="29" t="s">
        <v>453</v>
      </c>
      <c r="J3" s="29">
        <f>'1114-1120'!M3</f>
        <v>22</v>
      </c>
      <c r="K3" s="69">
        <f>'1121-1127'!I3</f>
        <v>12</v>
      </c>
      <c r="M3" s="170"/>
      <c r="N3" s="110" t="s">
        <v>672</v>
      </c>
      <c r="O3" s="110" t="s">
        <v>709</v>
      </c>
      <c r="P3" s="111" t="str">
        <f t="shared" si="0"/>
        <v>-</v>
      </c>
      <c r="Q3" s="111" t="str">
        <f t="shared" si="0"/>
        <v>-</v>
      </c>
      <c r="R3" s="111">
        <f t="shared" si="0"/>
        <v>4</v>
      </c>
      <c r="S3" s="111">
        <f t="shared" si="0"/>
        <v>5</v>
      </c>
      <c r="T3" s="110">
        <f t="shared" si="1"/>
        <v>9</v>
      </c>
      <c r="U3" s="111">
        <f>'1128-1204'!J3</f>
        <v>0</v>
      </c>
      <c r="V3" s="110">
        <f>'1205-1211'!J3</f>
        <v>8</v>
      </c>
      <c r="W3" s="110">
        <f>'1212-1218'!J3</f>
        <v>7</v>
      </c>
      <c r="X3" s="126">
        <f>'1219-1225'!J3</f>
        <v>10</v>
      </c>
      <c r="Y3" s="126">
        <f>'1226-0101'!J3</f>
        <v>4</v>
      </c>
      <c r="Z3" s="130">
        <f t="shared" ref="Z3:Z12" si="2">SUM(U3:Y3)</f>
        <v>29</v>
      </c>
    </row>
    <row r="4" spans="1:26" x14ac:dyDescent="0.3">
      <c r="A4" s="31" t="s">
        <v>216</v>
      </c>
      <c r="B4" s="29" t="s">
        <v>176</v>
      </c>
      <c r="C4" s="29" t="s">
        <v>178</v>
      </c>
      <c r="D4" s="29">
        <f>'1107-1113'!N4</f>
        <v>3</v>
      </c>
      <c r="F4" s="171"/>
      <c r="G4" s="29" t="s">
        <v>175</v>
      </c>
      <c r="H4" s="29" t="s">
        <v>453</v>
      </c>
      <c r="I4" s="29" t="s">
        <v>453</v>
      </c>
      <c r="J4" s="29">
        <f>'1114-1120'!M4</f>
        <v>4</v>
      </c>
      <c r="K4" s="69">
        <f>'1121-1127'!I4</f>
        <v>5</v>
      </c>
      <c r="M4" s="170"/>
      <c r="N4" s="110" t="s">
        <v>673</v>
      </c>
      <c r="O4" s="110">
        <v>2</v>
      </c>
      <c r="P4" s="110" t="str">
        <f>H2</f>
        <v>-</v>
      </c>
      <c r="Q4" s="110" t="str">
        <f>I2</f>
        <v>-</v>
      </c>
      <c r="R4" s="110">
        <f>J2</f>
        <v>6</v>
      </c>
      <c r="S4" s="110">
        <f>K2</f>
        <v>14</v>
      </c>
      <c r="T4" s="110">
        <f t="shared" si="1"/>
        <v>20</v>
      </c>
      <c r="U4" s="111">
        <f>'1128-1204'!J4</f>
        <v>9</v>
      </c>
      <c r="V4" s="110">
        <f>'1205-1211'!J4</f>
        <v>10</v>
      </c>
      <c r="W4" s="110">
        <f>'1212-1218'!J4</f>
        <v>12</v>
      </c>
      <c r="X4" s="126">
        <f>'1219-1225'!J4</f>
        <v>9</v>
      </c>
      <c r="Y4" s="126">
        <f>'1226-0101'!J4</f>
        <v>13</v>
      </c>
      <c r="Z4" s="130">
        <f t="shared" si="2"/>
        <v>53</v>
      </c>
    </row>
    <row r="5" spans="1:26" x14ac:dyDescent="0.3">
      <c r="A5" s="31" t="s">
        <v>245</v>
      </c>
      <c r="B5" s="29" t="s">
        <v>242</v>
      </c>
      <c r="C5" s="29" t="s">
        <v>178</v>
      </c>
      <c r="D5" s="29">
        <f>'1107-1113'!N5</f>
        <v>1</v>
      </c>
      <c r="F5" s="171"/>
      <c r="G5" s="29" t="s">
        <v>439</v>
      </c>
      <c r="H5" s="29">
        <v>9</v>
      </c>
      <c r="I5" s="29">
        <f>'1107-1113'!N2</f>
        <v>16</v>
      </c>
      <c r="J5" s="29">
        <f>'1114-1120'!M5</f>
        <v>5</v>
      </c>
      <c r="K5" s="69">
        <f>'1121-1127'!I5</f>
        <v>13</v>
      </c>
      <c r="M5" s="170"/>
      <c r="N5" s="110" t="s">
        <v>1123</v>
      </c>
      <c r="O5" s="110">
        <v>14</v>
      </c>
      <c r="P5" s="110">
        <f t="shared" ref="P5:S5" si="3">H5</f>
        <v>9</v>
      </c>
      <c r="Q5" s="110">
        <f t="shared" si="3"/>
        <v>16</v>
      </c>
      <c r="R5" s="110">
        <f t="shared" si="3"/>
        <v>5</v>
      </c>
      <c r="S5" s="110">
        <f t="shared" si="3"/>
        <v>13</v>
      </c>
      <c r="T5" s="110">
        <f t="shared" si="1"/>
        <v>43</v>
      </c>
      <c r="U5" s="111">
        <f>'1128-1204'!J5</f>
        <v>3</v>
      </c>
      <c r="V5" s="110">
        <f>'1205-1211'!J5</f>
        <v>18</v>
      </c>
      <c r="W5" s="110">
        <f>'1212-1218'!J5</f>
        <v>3</v>
      </c>
      <c r="X5" s="126">
        <f>'1219-1225'!J5</f>
        <v>17</v>
      </c>
      <c r="Y5" s="126">
        <f>'1226-0101'!J5</f>
        <v>4</v>
      </c>
      <c r="Z5" s="130">
        <f t="shared" si="2"/>
        <v>45</v>
      </c>
    </row>
    <row r="6" spans="1:26" x14ac:dyDescent="0.3">
      <c r="A6" s="31" t="s">
        <v>198</v>
      </c>
      <c r="B6" s="29" t="s">
        <v>199</v>
      </c>
      <c r="C6" s="29">
        <v>2</v>
      </c>
      <c r="D6" s="29">
        <f>'1107-1113'!N6</f>
        <v>0</v>
      </c>
      <c r="F6" s="31" t="s">
        <v>267</v>
      </c>
      <c r="G6" s="29" t="s">
        <v>448</v>
      </c>
      <c r="H6" s="29" t="s">
        <v>453</v>
      </c>
      <c r="I6" s="28" t="s">
        <v>453</v>
      </c>
      <c r="J6" s="29">
        <f>'1114-1120'!M6</f>
        <v>16</v>
      </c>
      <c r="K6" s="69">
        <f>'1121-1127'!I6</f>
        <v>18</v>
      </c>
      <c r="M6" s="170"/>
      <c r="N6" s="110" t="s">
        <v>707</v>
      </c>
      <c r="O6" s="110" t="s">
        <v>1124</v>
      </c>
      <c r="P6" s="110"/>
      <c r="Q6" s="110"/>
      <c r="R6" s="110"/>
      <c r="S6" s="110"/>
      <c r="T6" s="110" t="s">
        <v>1124</v>
      </c>
      <c r="U6" s="111">
        <f>'1128-1204'!J6</f>
        <v>7</v>
      </c>
      <c r="V6" s="110">
        <f>'1205-1211'!J6</f>
        <v>29</v>
      </c>
      <c r="W6" s="110">
        <f>'1212-1218'!J6</f>
        <v>45</v>
      </c>
      <c r="X6" s="126">
        <f>'1219-1225'!J6</f>
        <v>14</v>
      </c>
      <c r="Y6" s="126">
        <f>'1226-0101'!J6</f>
        <v>6</v>
      </c>
      <c r="Z6" s="130">
        <f t="shared" si="2"/>
        <v>101</v>
      </c>
    </row>
    <row r="7" spans="1:26" x14ac:dyDescent="0.3">
      <c r="A7" s="171" t="s">
        <v>195</v>
      </c>
      <c r="B7" s="29" t="s">
        <v>174</v>
      </c>
      <c r="C7" s="29">
        <v>25</v>
      </c>
      <c r="D7" s="29">
        <f>'1107-1113'!N7</f>
        <v>34</v>
      </c>
      <c r="F7" s="31" t="s">
        <v>268</v>
      </c>
      <c r="G7" s="29" t="s">
        <v>448</v>
      </c>
      <c r="H7" s="29" t="s">
        <v>453</v>
      </c>
      <c r="I7" s="28" t="s">
        <v>453</v>
      </c>
      <c r="J7" s="29">
        <f>'1114-1120'!M7</f>
        <v>3</v>
      </c>
      <c r="K7" s="69">
        <f>'1121-1127'!I7</f>
        <v>3</v>
      </c>
      <c r="M7" s="170" t="s">
        <v>677</v>
      </c>
      <c r="N7" s="110" t="s">
        <v>674</v>
      </c>
      <c r="O7" s="110" t="s">
        <v>709</v>
      </c>
      <c r="P7" s="110" t="str">
        <f t="shared" ref="P7:S8" si="4">H6</f>
        <v>-</v>
      </c>
      <c r="Q7" s="110" t="str">
        <f t="shared" si="4"/>
        <v>-</v>
      </c>
      <c r="R7" s="110">
        <f t="shared" si="4"/>
        <v>16</v>
      </c>
      <c r="S7" s="110">
        <f t="shared" si="4"/>
        <v>18</v>
      </c>
      <c r="T7" s="110">
        <f t="shared" ref="T7:T12" si="5">SUM(P7:S7)</f>
        <v>34</v>
      </c>
      <c r="U7" s="111">
        <f>'1128-1204'!J7</f>
        <v>18</v>
      </c>
      <c r="V7" s="110">
        <f>'1205-1211'!J7</f>
        <v>31</v>
      </c>
      <c r="W7" s="110">
        <f>'1212-1218'!J7</f>
        <v>11</v>
      </c>
      <c r="X7" s="126">
        <f>'1219-1225'!J7</f>
        <v>16</v>
      </c>
      <c r="Y7" s="126">
        <f>'1226-0101'!J7</f>
        <v>5</v>
      </c>
      <c r="Z7" s="130">
        <f t="shared" si="2"/>
        <v>81</v>
      </c>
    </row>
    <row r="8" spans="1:26" x14ac:dyDescent="0.3">
      <c r="A8" s="171"/>
      <c r="B8" s="29" t="s">
        <v>175</v>
      </c>
      <c r="C8" s="29">
        <v>1</v>
      </c>
      <c r="D8" s="29">
        <f>'1107-1113'!N8</f>
        <v>8</v>
      </c>
      <c r="F8" s="31" t="s">
        <v>192</v>
      </c>
      <c r="G8" s="29" t="s">
        <v>176</v>
      </c>
      <c r="H8" s="29" t="s">
        <v>453</v>
      </c>
      <c r="I8" s="29">
        <f>'1107-1113'!N3</f>
        <v>8</v>
      </c>
      <c r="J8" s="29">
        <f>'1114-1120'!M8</f>
        <v>2</v>
      </c>
      <c r="K8" s="69">
        <f>'1121-1127'!I8</f>
        <v>3</v>
      </c>
      <c r="M8" s="170"/>
      <c r="N8" s="110" t="s">
        <v>675</v>
      </c>
      <c r="O8" s="109" t="s">
        <v>709</v>
      </c>
      <c r="P8" s="109" t="str">
        <f t="shared" si="4"/>
        <v>-</v>
      </c>
      <c r="Q8" s="109" t="str">
        <f t="shared" si="4"/>
        <v>-</v>
      </c>
      <c r="R8" s="109">
        <f t="shared" si="4"/>
        <v>3</v>
      </c>
      <c r="S8" s="109">
        <f t="shared" si="4"/>
        <v>3</v>
      </c>
      <c r="T8" s="109">
        <f t="shared" si="5"/>
        <v>6</v>
      </c>
      <c r="U8" s="111">
        <f>'1128-1204'!J8</f>
        <v>3</v>
      </c>
      <c r="V8" s="110">
        <f>'1205-1211'!J8</f>
        <v>8</v>
      </c>
      <c r="W8" s="110">
        <f>'1212-1218'!J8</f>
        <v>5</v>
      </c>
      <c r="X8" s="126">
        <f>'1219-1225'!J8</f>
        <v>3</v>
      </c>
      <c r="Y8" s="126">
        <f>'1226-0101'!J8</f>
        <v>5</v>
      </c>
      <c r="Z8" s="130">
        <f t="shared" si="2"/>
        <v>24</v>
      </c>
    </row>
    <row r="9" spans="1:26" x14ac:dyDescent="0.3">
      <c r="A9" s="171" t="s">
        <v>21</v>
      </c>
      <c r="B9" s="29" t="s">
        <v>169</v>
      </c>
      <c r="C9" s="29">
        <v>13</v>
      </c>
      <c r="D9" s="29">
        <v>19</v>
      </c>
      <c r="F9" s="31" t="s">
        <v>442</v>
      </c>
      <c r="G9" s="29" t="s">
        <v>176</v>
      </c>
      <c r="H9" s="29" t="s">
        <v>453</v>
      </c>
      <c r="I9" s="29">
        <f>'1107-1113'!N4</f>
        <v>3</v>
      </c>
      <c r="J9" s="29">
        <f>'1114-1120'!M9</f>
        <v>3</v>
      </c>
      <c r="K9" s="69">
        <f>'1121-1127'!I9</f>
        <v>3</v>
      </c>
      <c r="M9" s="170"/>
      <c r="N9" s="110" t="s">
        <v>676</v>
      </c>
      <c r="O9" s="109" t="s">
        <v>709</v>
      </c>
      <c r="P9" s="109" t="str">
        <f>H11</f>
        <v>-</v>
      </c>
      <c r="Q9" s="109" t="str">
        <f>I11</f>
        <v>-</v>
      </c>
      <c r="R9" s="109">
        <f>J11</f>
        <v>3</v>
      </c>
      <c r="S9" s="109">
        <f>K11</f>
        <v>8</v>
      </c>
      <c r="T9" s="109">
        <f t="shared" si="5"/>
        <v>11</v>
      </c>
      <c r="U9" s="111">
        <f>'1128-1204'!J9</f>
        <v>8</v>
      </c>
      <c r="V9" s="110">
        <f>'1205-1211'!J9</f>
        <v>16</v>
      </c>
      <c r="W9" s="110">
        <f>'1212-1218'!J9</f>
        <v>22</v>
      </c>
      <c r="X9" s="126">
        <f>'1219-1225'!J9</f>
        <v>22</v>
      </c>
      <c r="Y9" s="126">
        <f>'1226-0101'!J9</f>
        <v>42</v>
      </c>
      <c r="Z9" s="130">
        <f t="shared" si="2"/>
        <v>110</v>
      </c>
    </row>
    <row r="10" spans="1:26" x14ac:dyDescent="0.3">
      <c r="A10" s="171"/>
      <c r="B10" s="29" t="s">
        <v>196</v>
      </c>
      <c r="C10" s="29">
        <v>13</v>
      </c>
      <c r="D10" s="29">
        <v>19</v>
      </c>
      <c r="F10" s="31" t="s">
        <v>443</v>
      </c>
      <c r="G10" s="29" t="s">
        <v>449</v>
      </c>
      <c r="H10" s="29" t="s">
        <v>453</v>
      </c>
      <c r="I10" s="29">
        <f>'1107-1113'!N5</f>
        <v>1</v>
      </c>
      <c r="J10" s="29">
        <f>'1114-1120'!M10</f>
        <v>4</v>
      </c>
      <c r="K10" s="69">
        <f>'1121-1127'!I10</f>
        <v>2</v>
      </c>
      <c r="M10" s="110" t="s">
        <v>701</v>
      </c>
      <c r="N10" s="110" t="s">
        <v>700</v>
      </c>
      <c r="O10" s="72" t="s">
        <v>709</v>
      </c>
      <c r="P10" s="72">
        <f>SUM(H8:H10)</f>
        <v>0</v>
      </c>
      <c r="Q10" s="72">
        <f>SUM(I8:I10)</f>
        <v>12</v>
      </c>
      <c r="R10" s="72">
        <f>SUM(J8:J10)</f>
        <v>9</v>
      </c>
      <c r="S10" s="72">
        <f>SUM(K8:K10)</f>
        <v>8</v>
      </c>
      <c r="T10" s="72">
        <f t="shared" si="5"/>
        <v>29</v>
      </c>
      <c r="U10" s="111">
        <f>'1128-1204'!J10</f>
        <v>5</v>
      </c>
      <c r="V10" s="110">
        <f>'1205-1211'!J10</f>
        <v>4</v>
      </c>
      <c r="W10" s="110">
        <f>'1212-1218'!J10</f>
        <v>12</v>
      </c>
      <c r="X10" s="126">
        <f>'1219-1225'!J10</f>
        <v>1</v>
      </c>
      <c r="Y10" s="126">
        <f>'1226-0101'!J10</f>
        <v>1</v>
      </c>
      <c r="Z10" s="130">
        <f t="shared" si="2"/>
        <v>23</v>
      </c>
    </row>
    <row r="11" spans="1:26" x14ac:dyDescent="0.3">
      <c r="A11" s="171"/>
      <c r="B11" s="29" t="s">
        <v>197</v>
      </c>
      <c r="C11" s="29" t="s">
        <v>178</v>
      </c>
      <c r="D11" s="29">
        <f>'1107-1113'!N11</f>
        <v>2</v>
      </c>
      <c r="F11" s="31" t="s">
        <v>444</v>
      </c>
      <c r="G11" s="29" t="s">
        <v>445</v>
      </c>
      <c r="H11" s="29" t="s">
        <v>453</v>
      </c>
      <c r="I11" s="29" t="s">
        <v>453</v>
      </c>
      <c r="J11" s="29">
        <f>'1114-1120'!M11</f>
        <v>3</v>
      </c>
      <c r="K11" s="69">
        <f>'1121-1127'!I11</f>
        <v>8</v>
      </c>
      <c r="M11" s="157" t="s">
        <v>681</v>
      </c>
      <c r="N11" s="135" t="s">
        <v>682</v>
      </c>
      <c r="O11" s="135">
        <v>67</v>
      </c>
      <c r="P11" s="135">
        <f t="shared" ref="P11:S12" si="6">H12</f>
        <v>25</v>
      </c>
      <c r="Q11" s="135">
        <f t="shared" si="6"/>
        <v>34</v>
      </c>
      <c r="R11" s="135">
        <f t="shared" si="6"/>
        <v>29</v>
      </c>
      <c r="S11" s="135">
        <f t="shared" si="6"/>
        <v>24</v>
      </c>
      <c r="T11" s="134">
        <f t="shared" si="5"/>
        <v>112</v>
      </c>
      <c r="U11" s="135">
        <f>'1128-1204'!J11</f>
        <v>23</v>
      </c>
      <c r="V11" s="134">
        <f>'1205-1211'!J11</f>
        <v>5</v>
      </c>
      <c r="W11" s="134">
        <f>'1212-1218'!J11</f>
        <v>47</v>
      </c>
      <c r="X11" s="134">
        <f>'1219-1225'!J11</f>
        <v>19</v>
      </c>
      <c r="Y11" s="134">
        <f>'1226-0101'!J11</f>
        <v>37</v>
      </c>
      <c r="Z11" s="134">
        <f t="shared" si="2"/>
        <v>131</v>
      </c>
    </row>
    <row r="12" spans="1:26" x14ac:dyDescent="0.3">
      <c r="A12" s="171"/>
      <c r="B12" s="29" t="s">
        <v>187</v>
      </c>
      <c r="C12" s="29" t="s">
        <v>178</v>
      </c>
      <c r="D12" s="29">
        <f>'1107-1113'!N12</f>
        <v>1</v>
      </c>
      <c r="F12" s="171" t="s">
        <v>195</v>
      </c>
      <c r="G12" s="29" t="s">
        <v>174</v>
      </c>
      <c r="H12" s="29">
        <v>25</v>
      </c>
      <c r="I12" s="29">
        <f>'1107-1113'!N7</f>
        <v>34</v>
      </c>
      <c r="J12" s="29">
        <f>'1114-1120'!M12</f>
        <v>29</v>
      </c>
      <c r="K12" s="69">
        <f>'1121-1127'!I12</f>
        <v>24</v>
      </c>
      <c r="M12" s="157"/>
      <c r="N12" s="134" t="s">
        <v>683</v>
      </c>
      <c r="O12" s="134">
        <v>4</v>
      </c>
      <c r="P12" s="135">
        <f t="shared" si="6"/>
        <v>1</v>
      </c>
      <c r="Q12" s="135">
        <f t="shared" si="6"/>
        <v>8</v>
      </c>
      <c r="R12" s="135">
        <f t="shared" si="6"/>
        <v>1</v>
      </c>
      <c r="S12" s="135">
        <f t="shared" si="6"/>
        <v>2</v>
      </c>
      <c r="T12" s="134">
        <f t="shared" si="5"/>
        <v>12</v>
      </c>
      <c r="U12" s="135">
        <f>'1128-1204'!J12</f>
        <v>0</v>
      </c>
      <c r="V12" s="134">
        <f>'1205-1211'!J12</f>
        <v>0</v>
      </c>
      <c r="W12" s="134">
        <f>'1212-1218'!J12</f>
        <v>0</v>
      </c>
      <c r="X12" s="134">
        <f>'1219-1225'!J12</f>
        <v>0</v>
      </c>
      <c r="Y12" s="23" t="s">
        <v>1584</v>
      </c>
      <c r="Z12" s="134">
        <f t="shared" si="2"/>
        <v>0</v>
      </c>
    </row>
    <row r="13" spans="1:26" x14ac:dyDescent="0.3">
      <c r="A13" s="171"/>
      <c r="B13" s="29" t="s">
        <v>223</v>
      </c>
      <c r="C13" s="29" t="s">
        <v>178</v>
      </c>
      <c r="D13" s="29">
        <f>'1107-1113'!N13</f>
        <v>1</v>
      </c>
      <c r="F13" s="171"/>
      <c r="G13" s="29" t="s">
        <v>175</v>
      </c>
      <c r="H13" s="29">
        <v>1</v>
      </c>
      <c r="I13" s="29">
        <f>'1107-1113'!N8</f>
        <v>8</v>
      </c>
      <c r="J13" s="29">
        <f>'1114-1120'!M13</f>
        <v>1</v>
      </c>
      <c r="K13" s="69">
        <f>'1121-1127'!I13</f>
        <v>2</v>
      </c>
      <c r="M13" s="157"/>
      <c r="N13" s="134" t="s">
        <v>1583</v>
      </c>
      <c r="O13" s="134" t="s">
        <v>1584</v>
      </c>
      <c r="P13" s="134" t="s">
        <v>1584</v>
      </c>
      <c r="Q13" s="134" t="s">
        <v>1584</v>
      </c>
      <c r="R13" s="134" t="s">
        <v>1584</v>
      </c>
      <c r="S13" s="134" t="s">
        <v>1584</v>
      </c>
      <c r="T13" s="134" t="s">
        <v>1584</v>
      </c>
      <c r="U13" s="134" t="s">
        <v>1584</v>
      </c>
      <c r="V13" s="134" t="s">
        <v>1584</v>
      </c>
      <c r="W13" s="134" t="s">
        <v>1584</v>
      </c>
      <c r="X13" s="134" t="s">
        <v>1584</v>
      </c>
      <c r="Y13" s="134">
        <f>'1226-0101'!J12</f>
        <v>4</v>
      </c>
      <c r="Z13" s="134">
        <f>SUM(U13:Y13)</f>
        <v>4</v>
      </c>
    </row>
    <row r="14" spans="1:26" x14ac:dyDescent="0.3">
      <c r="A14" s="171"/>
      <c r="B14" s="29" t="s">
        <v>240</v>
      </c>
      <c r="C14" s="29" t="s">
        <v>178</v>
      </c>
      <c r="D14" s="29">
        <f>'1107-1113'!N14</f>
        <v>9</v>
      </c>
      <c r="F14" s="172" t="s">
        <v>21</v>
      </c>
      <c r="G14" s="29" t="s">
        <v>171</v>
      </c>
      <c r="H14" s="29" t="s">
        <v>453</v>
      </c>
      <c r="I14" s="29" t="s">
        <v>453</v>
      </c>
      <c r="J14" s="29">
        <f>'1114-1120'!M14</f>
        <v>2</v>
      </c>
      <c r="K14" s="69">
        <f>'1121-1127'!I15</f>
        <v>3</v>
      </c>
      <c r="M14" s="110" t="s">
        <v>802</v>
      </c>
      <c r="N14" s="110" t="s">
        <v>1018</v>
      </c>
      <c r="O14" s="109" t="s">
        <v>1019</v>
      </c>
      <c r="P14" s="109" t="s">
        <v>1019</v>
      </c>
      <c r="Q14" s="109" t="s">
        <v>1019</v>
      </c>
      <c r="R14" s="109" t="s">
        <v>1019</v>
      </c>
      <c r="S14" s="109" t="s">
        <v>1019</v>
      </c>
      <c r="T14" s="109" t="s">
        <v>1019</v>
      </c>
      <c r="U14" s="111">
        <f>'1128-1204'!J13</f>
        <v>1</v>
      </c>
      <c r="V14" s="110">
        <f>'1205-1211'!J13</f>
        <v>10</v>
      </c>
      <c r="W14" s="110">
        <f>'1212-1218'!J13</f>
        <v>22</v>
      </c>
      <c r="X14" s="126">
        <f>'1219-1225'!J13</f>
        <v>19</v>
      </c>
      <c r="Y14" s="126">
        <f>'1226-0101'!J13</f>
        <v>10</v>
      </c>
      <c r="Z14" s="130">
        <f>SUM(U14:Y14)</f>
        <v>62</v>
      </c>
    </row>
    <row r="15" spans="1:26" x14ac:dyDescent="0.3">
      <c r="A15" s="171" t="s">
        <v>20</v>
      </c>
      <c r="B15" s="29" t="s">
        <v>183</v>
      </c>
      <c r="C15" s="29" t="s">
        <v>178</v>
      </c>
      <c r="D15" s="29">
        <f>'1107-1113'!N15</f>
        <v>2</v>
      </c>
      <c r="F15" s="173"/>
      <c r="G15" s="28" t="s">
        <v>407</v>
      </c>
      <c r="H15" s="29" t="s">
        <v>453</v>
      </c>
      <c r="I15" s="29" t="s">
        <v>453</v>
      </c>
      <c r="J15" s="29">
        <f>'1114-1120'!M15</f>
        <v>1</v>
      </c>
      <c r="K15" s="69"/>
      <c r="M15" s="157" t="s">
        <v>680</v>
      </c>
      <c r="N15" s="110" t="s">
        <v>678</v>
      </c>
      <c r="O15" s="72">
        <v>19</v>
      </c>
      <c r="P15" s="72">
        <f>SUM(C9:C14)</f>
        <v>26</v>
      </c>
      <c r="Q15" s="72">
        <f>SUM(D9:D13)</f>
        <v>42</v>
      </c>
      <c r="R15" s="72">
        <f>SUM(J14:J16)</f>
        <v>4</v>
      </c>
      <c r="S15" s="72">
        <f>SUM(K14:K16)</f>
        <v>3</v>
      </c>
      <c r="T15" s="72">
        <f>SUM(P15:S15)</f>
        <v>75</v>
      </c>
      <c r="U15" s="111">
        <f>'1128-1204'!J14</f>
        <v>5</v>
      </c>
      <c r="V15" s="110">
        <f>'1205-1211'!J14</f>
        <v>1</v>
      </c>
      <c r="W15" s="110">
        <f>'1212-1218'!J14</f>
        <v>0</v>
      </c>
      <c r="X15" s="126">
        <f>'1219-1225'!J14</f>
        <v>0</v>
      </c>
      <c r="Y15" s="126">
        <f>'1226-0101'!J14</f>
        <v>5</v>
      </c>
      <c r="Z15" s="130">
        <f>SUM(U15:Y15)</f>
        <v>11</v>
      </c>
    </row>
    <row r="16" spans="1:26" x14ac:dyDescent="0.3">
      <c r="A16" s="171"/>
      <c r="B16" s="29" t="s">
        <v>202</v>
      </c>
      <c r="C16" s="29">
        <v>4</v>
      </c>
      <c r="D16" s="29">
        <f>'1107-1113'!N16</f>
        <v>0</v>
      </c>
      <c r="F16" s="174"/>
      <c r="G16" s="29" t="s">
        <v>406</v>
      </c>
      <c r="H16" s="29" t="s">
        <v>453</v>
      </c>
      <c r="I16" s="29" t="s">
        <v>453</v>
      </c>
      <c r="J16" s="29">
        <f>'1114-1120'!M16</f>
        <v>1</v>
      </c>
      <c r="K16" s="69"/>
      <c r="M16" s="157"/>
      <c r="N16" s="110" t="s">
        <v>679</v>
      </c>
      <c r="O16" s="72" t="s">
        <v>709</v>
      </c>
      <c r="P16" s="72">
        <f>SUM(C15:C18)</f>
        <v>4</v>
      </c>
      <c r="Q16" s="72">
        <f>SUM(D15:D18)</f>
        <v>13</v>
      </c>
      <c r="R16" s="72">
        <f>SUM(J17:J19)</f>
        <v>3</v>
      </c>
      <c r="S16" s="72">
        <f>SUM(K17:K19)</f>
        <v>9</v>
      </c>
      <c r="T16" s="72">
        <f>SUM(P16:S16)</f>
        <v>29</v>
      </c>
      <c r="U16" s="111">
        <f>'1128-1204'!J15</f>
        <v>0</v>
      </c>
      <c r="V16" s="110">
        <f>'1205-1211'!J15</f>
        <v>2</v>
      </c>
      <c r="W16" s="110">
        <f>'1212-1218'!J15</f>
        <v>0</v>
      </c>
      <c r="X16" s="126">
        <f>'1219-1225'!J15</f>
        <v>0</v>
      </c>
      <c r="Y16" s="126">
        <v>10</v>
      </c>
      <c r="Z16" s="130">
        <f>SUM(U16:Y16)</f>
        <v>12</v>
      </c>
    </row>
    <row r="17" spans="1:26" x14ac:dyDescent="0.3">
      <c r="A17" s="171"/>
      <c r="B17" s="29" t="s">
        <v>185</v>
      </c>
      <c r="C17" s="29" t="s">
        <v>178</v>
      </c>
      <c r="D17" s="29">
        <f>'1107-1113'!N17</f>
        <v>3</v>
      </c>
      <c r="F17" s="172" t="s">
        <v>20</v>
      </c>
      <c r="G17" s="29" t="s">
        <v>458</v>
      </c>
      <c r="H17" s="29">
        <v>4</v>
      </c>
      <c r="I17" s="29">
        <f>'1107-1113'!N16</f>
        <v>0</v>
      </c>
      <c r="J17" s="29">
        <f>'1114-1120'!M17</f>
        <v>1</v>
      </c>
      <c r="K17" s="69">
        <f>'1121-1127'!I14</f>
        <v>9</v>
      </c>
    </row>
    <row r="18" spans="1:26" x14ac:dyDescent="0.3">
      <c r="A18" s="171"/>
      <c r="B18" s="29" t="s">
        <v>189</v>
      </c>
      <c r="C18" s="29" t="s">
        <v>178</v>
      </c>
      <c r="D18" s="29">
        <f>'1107-1113'!N18</f>
        <v>8</v>
      </c>
      <c r="F18" s="173"/>
      <c r="G18" s="29" t="s">
        <v>185</v>
      </c>
      <c r="H18" s="29" t="s">
        <v>178</v>
      </c>
      <c r="I18" s="29">
        <f>'1107-1113'!N17</f>
        <v>3</v>
      </c>
      <c r="J18" s="29">
        <f>'1114-1120'!M18</f>
        <v>1</v>
      </c>
      <c r="K18" s="69"/>
    </row>
    <row r="19" spans="1:26" x14ac:dyDescent="0.3">
      <c r="F19" s="174"/>
      <c r="G19" s="29" t="s">
        <v>446</v>
      </c>
      <c r="H19" s="29" t="s">
        <v>178</v>
      </c>
      <c r="I19" s="29">
        <f>'1107-1113'!N18</f>
        <v>8</v>
      </c>
      <c r="J19" s="29">
        <f>'1114-1120'!M19</f>
        <v>1</v>
      </c>
      <c r="K19" s="69"/>
    </row>
    <row r="22" spans="1:26" x14ac:dyDescent="0.3">
      <c r="S22"/>
      <c r="U22" s="23"/>
      <c r="Y22"/>
      <c r="Z22"/>
    </row>
    <row r="23" spans="1:26" x14ac:dyDescent="0.3">
      <c r="S23"/>
      <c r="U23" s="23"/>
      <c r="Y23"/>
      <c r="Z23"/>
    </row>
    <row r="24" spans="1:26" x14ac:dyDescent="0.3">
      <c r="S24"/>
      <c r="U24" s="23"/>
      <c r="Y24"/>
      <c r="Z24"/>
    </row>
    <row r="28" spans="1:26" x14ac:dyDescent="0.3">
      <c r="S28"/>
      <c r="U28" s="23"/>
      <c r="Y28"/>
      <c r="Z28"/>
    </row>
    <row r="29" spans="1:26" x14ac:dyDescent="0.3">
      <c r="S29"/>
      <c r="U29" s="23"/>
      <c r="Y29"/>
      <c r="Z29"/>
    </row>
    <row r="30" spans="1:26" x14ac:dyDescent="0.3">
      <c r="S30"/>
      <c r="U30" s="23"/>
      <c r="Y30"/>
      <c r="Z30"/>
    </row>
    <row r="31" spans="1:26" x14ac:dyDescent="0.3">
      <c r="S31"/>
      <c r="U31" s="23"/>
      <c r="Y31"/>
      <c r="Z31"/>
    </row>
    <row r="32" spans="1:26" x14ac:dyDescent="0.3">
      <c r="S32"/>
      <c r="U32" s="23"/>
      <c r="Y32"/>
      <c r="Z32"/>
    </row>
    <row r="33" spans="19:26" x14ac:dyDescent="0.3">
      <c r="S33"/>
      <c r="U33" s="23"/>
      <c r="Y33"/>
      <c r="Z33"/>
    </row>
    <row r="34" spans="19:26" x14ac:dyDescent="0.3">
      <c r="S34"/>
      <c r="U34" s="23"/>
      <c r="Y34"/>
      <c r="Z34"/>
    </row>
    <row r="35" spans="19:26" x14ac:dyDescent="0.3">
      <c r="S35"/>
      <c r="U35" s="23"/>
      <c r="Y35"/>
      <c r="Z35"/>
    </row>
  </sheetData>
  <mergeCells count="11">
    <mergeCell ref="M7:M9"/>
    <mergeCell ref="M15:M16"/>
    <mergeCell ref="A7:A8"/>
    <mergeCell ref="M2:M6"/>
    <mergeCell ref="A15:A18"/>
    <mergeCell ref="A9:A14"/>
    <mergeCell ref="F2:F5"/>
    <mergeCell ref="F12:F13"/>
    <mergeCell ref="F14:F16"/>
    <mergeCell ref="F17:F19"/>
    <mergeCell ref="M11:M13"/>
  </mergeCells>
  <phoneticPr fontId="1" type="noConversion"/>
  <pageMargins left="0.7" right="0.7" top="0.75" bottom="0.75" header="0.3" footer="0.3"/>
  <pageSetup paperSize="9" orientation="portrait" r:id="rId1"/>
  <ignoredErrors>
    <ignoredError sqref="P4:Q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FAA8-A4DE-4BA1-B833-2EF143A45D5A}">
  <dimension ref="A1:M41"/>
  <sheetViews>
    <sheetView topLeftCell="A7" zoomScale="85" zoomScaleNormal="85" workbookViewId="0">
      <selection activeCell="J33" sqref="J33"/>
    </sheetView>
  </sheetViews>
  <sheetFormatPr defaultRowHeight="16.2" x14ac:dyDescent="0.3"/>
  <cols>
    <col min="1" max="1" width="6" style="45" bestFit="1" customWidth="1"/>
    <col min="2" max="2" width="8.88671875" style="48"/>
    <col min="3" max="4" width="12.21875" style="51" bestFit="1" customWidth="1"/>
    <col min="5" max="5" width="6.33203125" style="45" bestFit="1" customWidth="1"/>
    <col min="6" max="6" width="37.5546875" style="52" customWidth="1"/>
    <col min="7" max="7" width="12.21875" style="51" customWidth="1"/>
    <col min="8" max="8" width="12.21875" style="51" bestFit="1" customWidth="1"/>
    <col min="9" max="9" width="8.88671875" style="48" customWidth="1"/>
    <col min="10" max="10" width="34" style="48" customWidth="1"/>
    <col min="11" max="11" width="8.88671875" style="48" customWidth="1"/>
    <col min="12" max="12" width="13.44140625" style="48" customWidth="1"/>
    <col min="13" max="13" width="18.21875" style="48" customWidth="1"/>
    <col min="14" max="16384" width="8.88671875" style="48"/>
  </cols>
  <sheetData>
    <row r="1" spans="1:13" s="45" customFormat="1" x14ac:dyDescent="0.3">
      <c r="A1" s="28" t="s">
        <v>276</v>
      </c>
      <c r="B1" s="59" t="s">
        <v>277</v>
      </c>
      <c r="C1" s="36" t="s">
        <v>279</v>
      </c>
      <c r="D1" s="36" t="s">
        <v>280</v>
      </c>
      <c r="E1" s="156" t="s">
        <v>278</v>
      </c>
      <c r="F1" s="156"/>
      <c r="G1" s="36" t="s">
        <v>281</v>
      </c>
      <c r="H1" s="36" t="s">
        <v>282</v>
      </c>
      <c r="I1" s="59"/>
      <c r="J1" s="59" t="s">
        <v>457</v>
      </c>
    </row>
    <row r="2" spans="1:13" x14ac:dyDescent="0.3">
      <c r="A2" s="28">
        <f>ROW(A1)</f>
        <v>1</v>
      </c>
      <c r="B2" s="46"/>
      <c r="C2" s="36">
        <v>45967</v>
      </c>
      <c r="D2" s="36">
        <v>45967</v>
      </c>
      <c r="E2" s="59">
        <v>10</v>
      </c>
      <c r="F2" s="47" t="s">
        <v>113</v>
      </c>
      <c r="G2" s="36">
        <v>45967</v>
      </c>
      <c r="H2" s="36">
        <v>45971</v>
      </c>
      <c r="I2" s="46" t="b">
        <v>1</v>
      </c>
      <c r="J2" s="46" t="s">
        <v>692</v>
      </c>
    </row>
    <row r="3" spans="1:13" x14ac:dyDescent="0.3">
      <c r="A3" s="28">
        <f t="shared" ref="A3:A41" si="0">ROW(A2)</f>
        <v>2</v>
      </c>
      <c r="B3" s="46"/>
      <c r="C3" s="36">
        <v>45967</v>
      </c>
      <c r="D3" s="36">
        <v>45967</v>
      </c>
      <c r="E3" s="59">
        <v>11</v>
      </c>
      <c r="F3" s="47" t="s">
        <v>114</v>
      </c>
      <c r="G3" s="36">
        <v>45967</v>
      </c>
      <c r="H3" s="36">
        <v>45971</v>
      </c>
      <c r="I3" s="46" t="b">
        <v>1</v>
      </c>
      <c r="J3" s="46" t="s">
        <v>692</v>
      </c>
    </row>
    <row r="4" spans="1:13" x14ac:dyDescent="0.3">
      <c r="A4" s="28">
        <f t="shared" si="0"/>
        <v>3</v>
      </c>
      <c r="B4" s="46"/>
      <c r="C4" s="36">
        <v>45967</v>
      </c>
      <c r="D4" s="36">
        <v>45967</v>
      </c>
      <c r="E4" s="59">
        <v>12</v>
      </c>
      <c r="F4" s="47" t="s">
        <v>115</v>
      </c>
      <c r="G4" s="36">
        <v>45967</v>
      </c>
      <c r="H4" s="36">
        <v>45971</v>
      </c>
      <c r="I4" s="46" t="b">
        <v>1</v>
      </c>
      <c r="J4" s="46" t="s">
        <v>692</v>
      </c>
    </row>
    <row r="5" spans="1:13" x14ac:dyDescent="0.3">
      <c r="A5" s="28">
        <f t="shared" si="0"/>
        <v>4</v>
      </c>
      <c r="B5" s="46"/>
      <c r="C5" s="57">
        <v>45979</v>
      </c>
      <c r="D5" s="57">
        <v>45979</v>
      </c>
      <c r="E5" s="59">
        <v>1255</v>
      </c>
      <c r="F5" s="47" t="s">
        <v>358</v>
      </c>
      <c r="G5" s="36">
        <v>45982</v>
      </c>
      <c r="H5" s="36">
        <v>45982</v>
      </c>
      <c r="I5" s="46" t="b">
        <v>1</v>
      </c>
      <c r="J5" s="46" t="s">
        <v>692</v>
      </c>
    </row>
    <row r="6" spans="1:13" x14ac:dyDescent="0.3">
      <c r="A6" s="28">
        <f t="shared" si="0"/>
        <v>5</v>
      </c>
      <c r="B6" s="46"/>
      <c r="C6" s="36">
        <v>45967</v>
      </c>
      <c r="D6" s="36">
        <v>45967</v>
      </c>
      <c r="E6" s="59">
        <v>13</v>
      </c>
      <c r="F6" s="47" t="s">
        <v>116</v>
      </c>
      <c r="G6" s="36">
        <v>45967</v>
      </c>
      <c r="H6" s="36">
        <v>45971</v>
      </c>
      <c r="I6" s="46" t="b">
        <v>1</v>
      </c>
      <c r="J6" s="46" t="s">
        <v>692</v>
      </c>
    </row>
    <row r="7" spans="1:13" x14ac:dyDescent="0.3">
      <c r="A7" s="28">
        <f t="shared" si="0"/>
        <v>6</v>
      </c>
      <c r="B7" s="46"/>
      <c r="C7" s="57">
        <v>45980</v>
      </c>
      <c r="D7" s="57">
        <v>45980</v>
      </c>
      <c r="E7" s="59">
        <v>14</v>
      </c>
      <c r="F7" s="47" t="s">
        <v>359</v>
      </c>
      <c r="G7" s="36">
        <v>45982</v>
      </c>
      <c r="H7" s="36">
        <v>45982</v>
      </c>
      <c r="I7" s="46" t="b">
        <v>1</v>
      </c>
      <c r="J7" s="46" t="s">
        <v>692</v>
      </c>
    </row>
    <row r="8" spans="1:13" x14ac:dyDescent="0.3">
      <c r="A8" s="28">
        <f t="shared" si="0"/>
        <v>7</v>
      </c>
      <c r="B8" s="46"/>
      <c r="C8" s="36">
        <v>45967</v>
      </c>
      <c r="D8" s="36">
        <v>45967</v>
      </c>
      <c r="E8" s="59">
        <v>15</v>
      </c>
      <c r="F8" s="47" t="s">
        <v>117</v>
      </c>
      <c r="G8" s="36">
        <v>45967</v>
      </c>
      <c r="H8" s="36">
        <v>45971</v>
      </c>
      <c r="I8" s="46" t="b">
        <v>1</v>
      </c>
      <c r="J8" s="46" t="s">
        <v>692</v>
      </c>
    </row>
    <row r="9" spans="1:13" x14ac:dyDescent="0.3">
      <c r="A9" s="28">
        <f t="shared" si="0"/>
        <v>8</v>
      </c>
      <c r="B9" s="46"/>
      <c r="C9" s="57">
        <v>45981</v>
      </c>
      <c r="D9" s="57">
        <v>45981</v>
      </c>
      <c r="E9" s="59">
        <v>16</v>
      </c>
      <c r="F9" s="47" t="s">
        <v>360</v>
      </c>
      <c r="G9" s="36">
        <v>45982</v>
      </c>
      <c r="H9" s="36">
        <v>45982</v>
      </c>
      <c r="I9" s="46" t="b">
        <v>1</v>
      </c>
      <c r="J9" s="46" t="s">
        <v>692</v>
      </c>
    </row>
    <row r="10" spans="1:13" x14ac:dyDescent="0.3">
      <c r="A10" s="28">
        <f t="shared" si="0"/>
        <v>9</v>
      </c>
      <c r="B10" s="46"/>
      <c r="C10" s="36">
        <v>45967</v>
      </c>
      <c r="D10" s="36">
        <v>45967</v>
      </c>
      <c r="E10" s="59">
        <v>165</v>
      </c>
      <c r="F10" s="47" t="s">
        <v>118</v>
      </c>
      <c r="G10" s="36">
        <v>45967</v>
      </c>
      <c r="H10" s="36">
        <v>45971</v>
      </c>
      <c r="I10" s="46" t="b">
        <v>1</v>
      </c>
      <c r="J10" s="46" t="s">
        <v>692</v>
      </c>
    </row>
    <row r="11" spans="1:13" x14ac:dyDescent="0.3">
      <c r="A11" s="28">
        <f t="shared" si="0"/>
        <v>10</v>
      </c>
      <c r="B11" s="46"/>
      <c r="C11" s="36">
        <v>45971</v>
      </c>
      <c r="D11" s="36">
        <v>45978</v>
      </c>
      <c r="E11" s="59">
        <v>17</v>
      </c>
      <c r="F11" s="47" t="s">
        <v>96</v>
      </c>
      <c r="G11" s="36">
        <v>45972</v>
      </c>
      <c r="H11" s="36">
        <v>45973</v>
      </c>
      <c r="I11" s="46" t="b">
        <v>1</v>
      </c>
      <c r="J11" s="46" t="s">
        <v>693</v>
      </c>
      <c r="L11" s="28" t="s">
        <v>370</v>
      </c>
      <c r="M11" s="28">
        <f>COUNTIF(I$2:I$29,TRUE)</f>
        <v>25</v>
      </c>
    </row>
    <row r="12" spans="1:13" x14ac:dyDescent="0.3">
      <c r="A12" s="28">
        <f t="shared" si="0"/>
        <v>11</v>
      </c>
      <c r="B12" s="46"/>
      <c r="C12" s="36">
        <v>45971</v>
      </c>
      <c r="D12" s="36">
        <v>45978</v>
      </c>
      <c r="E12" s="59">
        <v>1750</v>
      </c>
      <c r="F12" s="47" t="s">
        <v>97</v>
      </c>
      <c r="G12" s="36">
        <v>45972</v>
      </c>
      <c r="H12" s="36">
        <v>45973</v>
      </c>
      <c r="I12" s="46" t="b">
        <v>1</v>
      </c>
      <c r="J12" s="46" t="s">
        <v>692</v>
      </c>
      <c r="L12" s="28" t="s">
        <v>371</v>
      </c>
      <c r="M12" s="28">
        <f>COUNTIF(I$2:I$29,FALSE)</f>
        <v>3</v>
      </c>
    </row>
    <row r="13" spans="1:13" x14ac:dyDescent="0.3">
      <c r="A13" s="28">
        <f t="shared" si="0"/>
        <v>12</v>
      </c>
      <c r="B13" s="46"/>
      <c r="C13" s="36">
        <v>45982</v>
      </c>
      <c r="D13" s="36">
        <v>45982</v>
      </c>
      <c r="E13" s="59">
        <v>18</v>
      </c>
      <c r="F13" s="47" t="s">
        <v>361</v>
      </c>
      <c r="G13" s="36">
        <v>45982</v>
      </c>
      <c r="H13" s="36">
        <v>45982</v>
      </c>
      <c r="I13" s="46" t="b">
        <v>1</v>
      </c>
      <c r="J13" s="46" t="s">
        <v>692</v>
      </c>
      <c r="L13" s="28" t="s">
        <v>372</v>
      </c>
      <c r="M13" s="28">
        <f>M11+M12</f>
        <v>28</v>
      </c>
    </row>
    <row r="14" spans="1:13" x14ac:dyDescent="0.3">
      <c r="A14" s="28">
        <f t="shared" si="0"/>
        <v>13</v>
      </c>
      <c r="B14" s="46"/>
      <c r="C14" s="62">
        <v>45985</v>
      </c>
      <c r="D14" s="62">
        <v>45985</v>
      </c>
      <c r="E14" s="63">
        <v>190</v>
      </c>
      <c r="F14" s="64" t="s">
        <v>362</v>
      </c>
      <c r="G14" s="36"/>
      <c r="H14" s="36"/>
      <c r="I14" s="46" t="b">
        <v>1</v>
      </c>
      <c r="J14" s="46" t="s">
        <v>692</v>
      </c>
      <c r="L14" s="28" t="s">
        <v>377</v>
      </c>
      <c r="M14" s="49">
        <f>M11/M13</f>
        <v>0.8928571428571429</v>
      </c>
    </row>
    <row r="15" spans="1:13" x14ac:dyDescent="0.3">
      <c r="A15" s="28">
        <f t="shared" si="0"/>
        <v>14</v>
      </c>
      <c r="B15" s="46"/>
      <c r="C15" s="36">
        <v>45986</v>
      </c>
      <c r="D15" s="36">
        <v>45986</v>
      </c>
      <c r="E15" s="59">
        <v>197</v>
      </c>
      <c r="F15" s="47" t="s">
        <v>363</v>
      </c>
      <c r="G15" s="36">
        <v>45985</v>
      </c>
      <c r="H15" s="36">
        <v>45985</v>
      </c>
      <c r="I15" s="46" t="b">
        <v>1</v>
      </c>
      <c r="J15" s="46" t="s">
        <v>693</v>
      </c>
      <c r="L15" s="28" t="s">
        <v>378</v>
      </c>
      <c r="M15" s="50">
        <f>1-M14</f>
        <v>0.1071428571428571</v>
      </c>
    </row>
    <row r="16" spans="1:13" x14ac:dyDescent="0.3">
      <c r="A16" s="59">
        <f t="shared" si="0"/>
        <v>15</v>
      </c>
      <c r="B16" s="46"/>
      <c r="C16" s="57">
        <v>45987</v>
      </c>
      <c r="D16" s="57">
        <v>45987</v>
      </c>
      <c r="E16" s="103">
        <v>199</v>
      </c>
      <c r="F16" s="104" t="s">
        <v>594</v>
      </c>
      <c r="G16" s="36">
        <v>45989</v>
      </c>
      <c r="H16" s="36">
        <v>45989</v>
      </c>
      <c r="I16" s="46" t="b">
        <v>1</v>
      </c>
      <c r="J16" s="46" t="s">
        <v>693</v>
      </c>
    </row>
    <row r="17" spans="1:13" x14ac:dyDescent="0.3">
      <c r="A17" s="59">
        <f t="shared" si="0"/>
        <v>16</v>
      </c>
      <c r="B17" s="46"/>
      <c r="C17" s="36">
        <v>45971</v>
      </c>
      <c r="D17" s="36">
        <v>45978</v>
      </c>
      <c r="E17" s="59">
        <v>20</v>
      </c>
      <c r="F17" s="47" t="s">
        <v>98</v>
      </c>
      <c r="G17" s="36">
        <v>45972</v>
      </c>
      <c r="H17" s="36">
        <v>45973</v>
      </c>
      <c r="I17" s="46" t="b">
        <v>1</v>
      </c>
      <c r="J17" s="46" t="s">
        <v>694</v>
      </c>
    </row>
    <row r="18" spans="1:13" x14ac:dyDescent="0.3">
      <c r="A18" s="59">
        <f t="shared" si="0"/>
        <v>17</v>
      </c>
      <c r="B18" s="46"/>
      <c r="C18" s="73">
        <v>45987</v>
      </c>
      <c r="D18" s="73">
        <v>45987</v>
      </c>
      <c r="E18" s="74">
        <v>21</v>
      </c>
      <c r="F18" s="75" t="s">
        <v>99</v>
      </c>
      <c r="G18" s="36">
        <v>45988</v>
      </c>
      <c r="H18" s="36">
        <v>45988</v>
      </c>
      <c r="I18" s="46" t="b">
        <v>1</v>
      </c>
      <c r="J18" s="46" t="s">
        <v>694</v>
      </c>
    </row>
    <row r="19" spans="1:13" x14ac:dyDescent="0.3">
      <c r="A19" s="59">
        <f t="shared" si="0"/>
        <v>18</v>
      </c>
      <c r="B19" s="46"/>
      <c r="C19" s="73">
        <v>45988</v>
      </c>
      <c r="D19" s="73">
        <v>45988</v>
      </c>
      <c r="E19" s="74">
        <v>22</v>
      </c>
      <c r="F19" s="75" t="s">
        <v>364</v>
      </c>
      <c r="G19" s="36">
        <v>45988</v>
      </c>
      <c r="H19" s="36">
        <v>45988</v>
      </c>
      <c r="I19" s="46" t="b">
        <v>1</v>
      </c>
      <c r="J19" s="46" t="s">
        <v>694</v>
      </c>
      <c r="M19" s="58"/>
    </row>
    <row r="20" spans="1:13" ht="32.4" x14ac:dyDescent="0.3">
      <c r="A20" s="59">
        <f t="shared" si="0"/>
        <v>19</v>
      </c>
      <c r="B20" s="46"/>
      <c r="C20" s="73">
        <v>45999</v>
      </c>
      <c r="D20" s="73">
        <v>45999</v>
      </c>
      <c r="E20" s="74" t="s">
        <v>369</v>
      </c>
      <c r="F20" s="75" t="s">
        <v>101</v>
      </c>
      <c r="G20" s="73">
        <v>46000</v>
      </c>
      <c r="H20" s="73">
        <v>46000</v>
      </c>
      <c r="I20" s="106" t="b">
        <v>1</v>
      </c>
      <c r="J20" s="76" t="s">
        <v>934</v>
      </c>
    </row>
    <row r="21" spans="1:13" ht="32.4" x14ac:dyDescent="0.3">
      <c r="A21" s="59">
        <f t="shared" si="0"/>
        <v>20</v>
      </c>
      <c r="B21" s="46"/>
      <c r="C21" s="73">
        <v>46000</v>
      </c>
      <c r="D21" s="73">
        <v>46000</v>
      </c>
      <c r="E21" s="74" t="s">
        <v>352</v>
      </c>
      <c r="F21" s="75" t="s">
        <v>102</v>
      </c>
      <c r="G21" s="73">
        <v>46000</v>
      </c>
      <c r="H21" s="73">
        <v>46000</v>
      </c>
      <c r="I21" s="46" t="b">
        <v>1</v>
      </c>
      <c r="J21" s="53" t="s">
        <v>935</v>
      </c>
    </row>
    <row r="22" spans="1:13" ht="32.4" x14ac:dyDescent="0.3">
      <c r="A22" s="59">
        <f t="shared" si="0"/>
        <v>21</v>
      </c>
      <c r="B22" s="46"/>
      <c r="C22" s="73">
        <v>46001</v>
      </c>
      <c r="D22" s="73">
        <v>46001</v>
      </c>
      <c r="E22" s="74" t="s">
        <v>353</v>
      </c>
      <c r="F22" s="75" t="s">
        <v>365</v>
      </c>
      <c r="G22" s="36">
        <v>46001</v>
      </c>
      <c r="H22" s="36">
        <v>46001</v>
      </c>
      <c r="I22" s="46" t="b">
        <v>1</v>
      </c>
      <c r="J22" s="53" t="s">
        <v>936</v>
      </c>
    </row>
    <row r="23" spans="1:13" ht="32.4" x14ac:dyDescent="0.3">
      <c r="A23" s="59">
        <f t="shared" si="0"/>
        <v>22</v>
      </c>
      <c r="B23" s="46"/>
      <c r="C23" s="73">
        <v>46002</v>
      </c>
      <c r="D23" s="73">
        <v>46002</v>
      </c>
      <c r="E23" s="74" t="s">
        <v>354</v>
      </c>
      <c r="F23" s="75" t="s">
        <v>366</v>
      </c>
      <c r="G23" s="36">
        <v>46001</v>
      </c>
      <c r="H23" s="36">
        <v>46001</v>
      </c>
      <c r="I23" s="46" t="b">
        <v>1</v>
      </c>
      <c r="J23" s="53" t="s">
        <v>937</v>
      </c>
    </row>
    <row r="24" spans="1:13" ht="32.4" x14ac:dyDescent="0.3">
      <c r="A24" s="59">
        <f t="shared" si="0"/>
        <v>23</v>
      </c>
      <c r="B24" s="46"/>
      <c r="C24" s="73">
        <v>46003</v>
      </c>
      <c r="D24" s="73">
        <v>46003</v>
      </c>
      <c r="E24" s="74" t="s">
        <v>355</v>
      </c>
      <c r="F24" s="75" t="s">
        <v>103</v>
      </c>
      <c r="G24" s="36">
        <v>46003</v>
      </c>
      <c r="H24" s="36">
        <v>46003</v>
      </c>
      <c r="I24" s="46" t="b">
        <v>1</v>
      </c>
      <c r="J24" s="53" t="s">
        <v>938</v>
      </c>
    </row>
    <row r="25" spans="1:13" ht="32.4" x14ac:dyDescent="0.3">
      <c r="A25" s="59">
        <f t="shared" si="0"/>
        <v>24</v>
      </c>
      <c r="B25" s="46"/>
      <c r="C25" s="73">
        <v>46006</v>
      </c>
      <c r="D25" s="73">
        <v>46006</v>
      </c>
      <c r="E25" s="74" t="s">
        <v>356</v>
      </c>
      <c r="F25" s="75" t="s">
        <v>104</v>
      </c>
      <c r="G25" s="36">
        <v>46003</v>
      </c>
      <c r="H25" s="36">
        <v>46003</v>
      </c>
      <c r="I25" s="46" t="b">
        <v>1</v>
      </c>
      <c r="J25" s="53" t="s">
        <v>939</v>
      </c>
    </row>
    <row r="26" spans="1:13" ht="32.4" x14ac:dyDescent="0.3">
      <c r="A26" s="59">
        <f t="shared" si="0"/>
        <v>25</v>
      </c>
      <c r="B26" s="46"/>
      <c r="C26" s="36">
        <v>46007</v>
      </c>
      <c r="D26" s="36">
        <v>46007</v>
      </c>
      <c r="E26" s="59" t="s">
        <v>357</v>
      </c>
      <c r="F26" s="47" t="s">
        <v>367</v>
      </c>
      <c r="G26" s="36">
        <v>46020</v>
      </c>
      <c r="H26" s="36">
        <v>46020</v>
      </c>
      <c r="I26" s="46" t="b">
        <v>1</v>
      </c>
      <c r="J26" s="53" t="s">
        <v>940</v>
      </c>
    </row>
    <row r="27" spans="1:13" ht="32.4" x14ac:dyDescent="0.3">
      <c r="A27" s="59">
        <f t="shared" si="0"/>
        <v>26</v>
      </c>
      <c r="B27" s="46"/>
      <c r="C27" s="36">
        <v>46008</v>
      </c>
      <c r="D27" s="36">
        <v>46008</v>
      </c>
      <c r="E27" s="59">
        <v>968</v>
      </c>
      <c r="F27" s="47" t="s">
        <v>368</v>
      </c>
      <c r="G27" s="36"/>
      <c r="H27" s="36"/>
      <c r="I27" s="46" t="b">
        <v>0</v>
      </c>
      <c r="J27" s="53" t="s">
        <v>941</v>
      </c>
    </row>
    <row r="28" spans="1:13" ht="32.4" x14ac:dyDescent="0.3">
      <c r="A28" s="59">
        <f t="shared" si="0"/>
        <v>27</v>
      </c>
      <c r="B28" s="46"/>
      <c r="C28" s="36">
        <v>45999</v>
      </c>
      <c r="D28" s="36">
        <v>46006</v>
      </c>
      <c r="E28" s="175" t="s">
        <v>283</v>
      </c>
      <c r="F28" s="175"/>
      <c r="G28" s="36"/>
      <c r="H28" s="36"/>
      <c r="I28" s="46" t="b">
        <v>0</v>
      </c>
      <c r="J28" s="53" t="s">
        <v>943</v>
      </c>
    </row>
    <row r="29" spans="1:13" ht="32.4" x14ac:dyDescent="0.3">
      <c r="A29" s="59">
        <f t="shared" si="0"/>
        <v>28</v>
      </c>
      <c r="B29" s="46"/>
      <c r="C29" s="36">
        <v>46009</v>
      </c>
      <c r="D29" s="36">
        <v>46014</v>
      </c>
      <c r="E29" s="175" t="s">
        <v>284</v>
      </c>
      <c r="F29" s="175"/>
      <c r="G29" s="36"/>
      <c r="H29" s="36"/>
      <c r="I29" s="46" t="b">
        <v>0</v>
      </c>
      <c r="J29" s="53" t="s">
        <v>942</v>
      </c>
    </row>
    <row r="30" spans="1:13" x14ac:dyDescent="0.3">
      <c r="A30" s="59">
        <f t="shared" si="0"/>
        <v>29</v>
      </c>
      <c r="B30" s="46"/>
      <c r="C30" s="36"/>
      <c r="D30" s="36"/>
      <c r="E30" s="59"/>
      <c r="F30" s="47"/>
      <c r="G30" s="36"/>
      <c r="H30" s="36"/>
      <c r="I30" s="46"/>
      <c r="J30" s="46"/>
    </row>
    <row r="31" spans="1:13" x14ac:dyDescent="0.3">
      <c r="A31" s="59">
        <f t="shared" si="0"/>
        <v>30</v>
      </c>
      <c r="B31" s="46"/>
      <c r="C31" s="36"/>
      <c r="D31" s="36"/>
      <c r="E31" s="59"/>
      <c r="F31" s="47"/>
      <c r="G31" s="36"/>
      <c r="H31" s="36"/>
      <c r="I31" s="46"/>
      <c r="J31" s="46"/>
    </row>
    <row r="32" spans="1:13" x14ac:dyDescent="0.3">
      <c r="A32" s="59">
        <f t="shared" si="0"/>
        <v>31</v>
      </c>
      <c r="B32" s="46"/>
      <c r="C32" s="36"/>
      <c r="D32" s="36"/>
      <c r="E32" s="59"/>
      <c r="F32" s="47"/>
      <c r="G32" s="36"/>
      <c r="H32" s="36"/>
      <c r="I32" s="46"/>
      <c r="J32" s="46"/>
    </row>
    <row r="33" spans="1:10" x14ac:dyDescent="0.3">
      <c r="A33" s="59">
        <f t="shared" si="0"/>
        <v>32</v>
      </c>
      <c r="B33" s="46"/>
      <c r="C33" s="36"/>
      <c r="D33" s="36"/>
      <c r="E33" s="59"/>
      <c r="F33" s="47"/>
      <c r="G33" s="36"/>
      <c r="H33" s="36"/>
      <c r="I33" s="46"/>
      <c r="J33" s="46"/>
    </row>
    <row r="34" spans="1:10" x14ac:dyDescent="0.3">
      <c r="A34" s="59">
        <f t="shared" si="0"/>
        <v>33</v>
      </c>
      <c r="B34" s="46"/>
      <c r="C34" s="36"/>
      <c r="D34" s="36"/>
      <c r="E34" s="59"/>
      <c r="F34" s="47"/>
      <c r="G34" s="36"/>
      <c r="H34" s="36"/>
      <c r="I34" s="46"/>
      <c r="J34" s="46"/>
    </row>
    <row r="35" spans="1:10" x14ac:dyDescent="0.3">
      <c r="A35" s="59">
        <f t="shared" si="0"/>
        <v>34</v>
      </c>
      <c r="B35" s="46"/>
      <c r="C35" s="36"/>
      <c r="D35" s="36"/>
      <c r="E35" s="59"/>
      <c r="F35" s="47"/>
      <c r="G35" s="36"/>
      <c r="H35" s="36"/>
      <c r="I35" s="46"/>
      <c r="J35" s="46"/>
    </row>
    <row r="36" spans="1:10" x14ac:dyDescent="0.3">
      <c r="A36" s="59">
        <f t="shared" si="0"/>
        <v>35</v>
      </c>
      <c r="B36" s="46"/>
      <c r="C36" s="36"/>
      <c r="D36" s="36"/>
      <c r="E36" s="59"/>
      <c r="F36" s="47"/>
      <c r="G36" s="36"/>
      <c r="H36" s="36"/>
      <c r="I36" s="46"/>
      <c r="J36" s="46"/>
    </row>
    <row r="37" spans="1:10" x14ac:dyDescent="0.3">
      <c r="A37" s="59">
        <f t="shared" si="0"/>
        <v>36</v>
      </c>
      <c r="B37" s="46"/>
      <c r="C37" s="36"/>
      <c r="D37" s="36"/>
      <c r="E37" s="59"/>
      <c r="F37" s="47"/>
      <c r="G37" s="36"/>
      <c r="H37" s="36"/>
      <c r="I37" s="46"/>
      <c r="J37" s="46"/>
    </row>
    <row r="38" spans="1:10" x14ac:dyDescent="0.3">
      <c r="A38" s="59">
        <f t="shared" si="0"/>
        <v>37</v>
      </c>
      <c r="B38" s="46"/>
      <c r="C38" s="36"/>
      <c r="D38" s="36"/>
      <c r="E38" s="59"/>
      <c r="F38" s="47"/>
      <c r="G38" s="36"/>
      <c r="H38" s="36"/>
      <c r="I38" s="46"/>
      <c r="J38" s="46"/>
    </row>
    <row r="39" spans="1:10" x14ac:dyDescent="0.3">
      <c r="A39" s="59">
        <f t="shared" si="0"/>
        <v>38</v>
      </c>
      <c r="B39" s="46"/>
      <c r="C39" s="36"/>
      <c r="D39" s="36"/>
      <c r="E39" s="59"/>
      <c r="F39" s="47"/>
      <c r="G39" s="36"/>
      <c r="H39" s="36"/>
      <c r="I39" s="46"/>
      <c r="J39" s="46"/>
    </row>
    <row r="40" spans="1:10" x14ac:dyDescent="0.3">
      <c r="A40" s="59">
        <f t="shared" si="0"/>
        <v>39</v>
      </c>
      <c r="B40" s="46"/>
      <c r="C40" s="36"/>
      <c r="D40" s="36"/>
      <c r="E40" s="59"/>
      <c r="F40" s="47"/>
      <c r="G40" s="36"/>
      <c r="H40" s="36"/>
      <c r="I40" s="46"/>
      <c r="J40" s="46"/>
    </row>
    <row r="41" spans="1:10" x14ac:dyDescent="0.3">
      <c r="A41" s="59">
        <f t="shared" si="0"/>
        <v>40</v>
      </c>
      <c r="B41" s="46"/>
      <c r="C41" s="36"/>
      <c r="D41" s="36"/>
      <c r="E41" s="59"/>
      <c r="F41" s="47"/>
      <c r="G41" s="36"/>
      <c r="H41" s="36"/>
      <c r="I41" s="46"/>
      <c r="J41" s="46"/>
    </row>
  </sheetData>
  <mergeCells count="3">
    <mergeCell ref="E28:F28"/>
    <mergeCell ref="E29:F29"/>
    <mergeCell ref="E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205740</xdr:colOff>
                    <xdr:row>1</xdr:row>
                    <xdr:rowOff>15240</xdr:rowOff>
                  </from>
                  <to>
                    <xdr:col>1</xdr:col>
                    <xdr:colOff>426720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205740</xdr:colOff>
                    <xdr:row>2</xdr:row>
                    <xdr:rowOff>30480</xdr:rowOff>
                  </from>
                  <to>
                    <xdr:col>1</xdr:col>
                    <xdr:colOff>426720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205740</xdr:colOff>
                    <xdr:row>3</xdr:row>
                    <xdr:rowOff>30480</xdr:rowOff>
                  </from>
                  <to>
                    <xdr:col>1</xdr:col>
                    <xdr:colOff>426720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205740</xdr:colOff>
                    <xdr:row>4</xdr:row>
                    <xdr:rowOff>30480</xdr:rowOff>
                  </from>
                  <to>
                    <xdr:col>1</xdr:col>
                    <xdr:colOff>426720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205740</xdr:colOff>
                    <xdr:row>5</xdr:row>
                    <xdr:rowOff>30480</xdr:rowOff>
                  </from>
                  <to>
                    <xdr:col>1</xdr:col>
                    <xdr:colOff>426720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205740</xdr:colOff>
                    <xdr:row>6</xdr:row>
                    <xdr:rowOff>30480</xdr:rowOff>
                  </from>
                  <to>
                    <xdr:col>1</xdr:col>
                    <xdr:colOff>426720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205740</xdr:colOff>
                    <xdr:row>7</xdr:row>
                    <xdr:rowOff>30480</xdr:rowOff>
                  </from>
                  <to>
                    <xdr:col>1</xdr:col>
                    <xdr:colOff>426720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205740</xdr:colOff>
                    <xdr:row>8</xdr:row>
                    <xdr:rowOff>30480</xdr:rowOff>
                  </from>
                  <to>
                    <xdr:col>1</xdr:col>
                    <xdr:colOff>426720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205740</xdr:colOff>
                    <xdr:row>9</xdr:row>
                    <xdr:rowOff>30480</xdr:rowOff>
                  </from>
                  <to>
                    <xdr:col>1</xdr:col>
                    <xdr:colOff>426720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205740</xdr:colOff>
                    <xdr:row>10</xdr:row>
                    <xdr:rowOff>30480</xdr:rowOff>
                  </from>
                  <to>
                    <xdr:col>1</xdr:col>
                    <xdr:colOff>426720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205740</xdr:colOff>
                    <xdr:row>11</xdr:row>
                    <xdr:rowOff>30480</xdr:rowOff>
                  </from>
                  <to>
                    <xdr:col>1</xdr:col>
                    <xdr:colOff>426720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205740</xdr:colOff>
                    <xdr:row>12</xdr:row>
                    <xdr:rowOff>30480</xdr:rowOff>
                  </from>
                  <to>
                    <xdr:col>1</xdr:col>
                    <xdr:colOff>426720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205740</xdr:colOff>
                    <xdr:row>13</xdr:row>
                    <xdr:rowOff>30480</xdr:rowOff>
                  </from>
                  <to>
                    <xdr:col>1</xdr:col>
                    <xdr:colOff>426720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205740</xdr:colOff>
                    <xdr:row>14</xdr:row>
                    <xdr:rowOff>30480</xdr:rowOff>
                  </from>
                  <to>
                    <xdr:col>1</xdr:col>
                    <xdr:colOff>426720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0</xdr:rowOff>
                  </from>
                  <to>
                    <xdr:col>1</xdr:col>
                    <xdr:colOff>426720</xdr:colOff>
                    <xdr:row>15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30480</xdr:rowOff>
                  </from>
                  <to>
                    <xdr:col>1</xdr:col>
                    <xdr:colOff>426720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205740</xdr:colOff>
                    <xdr:row>16</xdr:row>
                    <xdr:rowOff>30480</xdr:rowOff>
                  </from>
                  <to>
                    <xdr:col>1</xdr:col>
                    <xdr:colOff>426720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205740</xdr:colOff>
                    <xdr:row>2</xdr:row>
                    <xdr:rowOff>15240</xdr:rowOff>
                  </from>
                  <to>
                    <xdr:col>1</xdr:col>
                    <xdr:colOff>426720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</xdr:col>
                    <xdr:colOff>205740</xdr:colOff>
                    <xdr:row>3</xdr:row>
                    <xdr:rowOff>15240</xdr:rowOff>
                  </from>
                  <to>
                    <xdr:col>1</xdr:col>
                    <xdr:colOff>426720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</xdr:col>
                    <xdr:colOff>205740</xdr:colOff>
                    <xdr:row>4</xdr:row>
                    <xdr:rowOff>15240</xdr:rowOff>
                  </from>
                  <to>
                    <xdr:col>1</xdr:col>
                    <xdr:colOff>426720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</xdr:col>
                    <xdr:colOff>205740</xdr:colOff>
                    <xdr:row>5</xdr:row>
                    <xdr:rowOff>15240</xdr:rowOff>
                  </from>
                  <to>
                    <xdr:col>1</xdr:col>
                    <xdr:colOff>426720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</xdr:col>
                    <xdr:colOff>205740</xdr:colOff>
                    <xdr:row>6</xdr:row>
                    <xdr:rowOff>15240</xdr:rowOff>
                  </from>
                  <to>
                    <xdr:col>1</xdr:col>
                    <xdr:colOff>426720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</xdr:col>
                    <xdr:colOff>205740</xdr:colOff>
                    <xdr:row>7</xdr:row>
                    <xdr:rowOff>15240</xdr:rowOff>
                  </from>
                  <to>
                    <xdr:col>1</xdr:col>
                    <xdr:colOff>426720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</xdr:col>
                    <xdr:colOff>205740</xdr:colOff>
                    <xdr:row>8</xdr:row>
                    <xdr:rowOff>15240</xdr:rowOff>
                  </from>
                  <to>
                    <xdr:col>1</xdr:col>
                    <xdr:colOff>426720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</xdr:col>
                    <xdr:colOff>205740</xdr:colOff>
                    <xdr:row>9</xdr:row>
                    <xdr:rowOff>15240</xdr:rowOff>
                  </from>
                  <to>
                    <xdr:col>1</xdr:col>
                    <xdr:colOff>426720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</xdr:col>
                    <xdr:colOff>205740</xdr:colOff>
                    <xdr:row>10</xdr:row>
                    <xdr:rowOff>15240</xdr:rowOff>
                  </from>
                  <to>
                    <xdr:col>1</xdr:col>
                    <xdr:colOff>426720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</xdr:col>
                    <xdr:colOff>205740</xdr:colOff>
                    <xdr:row>11</xdr:row>
                    <xdr:rowOff>15240</xdr:rowOff>
                  </from>
                  <to>
                    <xdr:col>1</xdr:col>
                    <xdr:colOff>426720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</xdr:col>
                    <xdr:colOff>205740</xdr:colOff>
                    <xdr:row>12</xdr:row>
                    <xdr:rowOff>15240</xdr:rowOff>
                  </from>
                  <to>
                    <xdr:col>1</xdr:col>
                    <xdr:colOff>426720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</xdr:col>
                    <xdr:colOff>205740</xdr:colOff>
                    <xdr:row>13</xdr:row>
                    <xdr:rowOff>15240</xdr:rowOff>
                  </from>
                  <to>
                    <xdr:col>1</xdr:col>
                    <xdr:colOff>426720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</xdr:col>
                    <xdr:colOff>205740</xdr:colOff>
                    <xdr:row>14</xdr:row>
                    <xdr:rowOff>15240</xdr:rowOff>
                  </from>
                  <to>
                    <xdr:col>1</xdr:col>
                    <xdr:colOff>426720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0</xdr:rowOff>
                  </from>
                  <to>
                    <xdr:col>1</xdr:col>
                    <xdr:colOff>426720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426720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426720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</xdr:col>
                    <xdr:colOff>205740</xdr:colOff>
                    <xdr:row>17</xdr:row>
                    <xdr:rowOff>30480</xdr:rowOff>
                  </from>
                  <to>
                    <xdr:col>1</xdr:col>
                    <xdr:colOff>426720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</xdr:col>
                    <xdr:colOff>205740</xdr:colOff>
                    <xdr:row>17</xdr:row>
                    <xdr:rowOff>15240</xdr:rowOff>
                  </from>
                  <to>
                    <xdr:col>1</xdr:col>
                    <xdr:colOff>426720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</xdr:col>
                    <xdr:colOff>205740</xdr:colOff>
                    <xdr:row>2</xdr:row>
                    <xdr:rowOff>15240</xdr:rowOff>
                  </from>
                  <to>
                    <xdr:col>1</xdr:col>
                    <xdr:colOff>426720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</xdr:col>
                    <xdr:colOff>205740</xdr:colOff>
                    <xdr:row>3</xdr:row>
                    <xdr:rowOff>15240</xdr:rowOff>
                  </from>
                  <to>
                    <xdr:col>1</xdr:col>
                    <xdr:colOff>426720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205740</xdr:colOff>
                    <xdr:row>4</xdr:row>
                    <xdr:rowOff>15240</xdr:rowOff>
                  </from>
                  <to>
                    <xdr:col>1</xdr:col>
                    <xdr:colOff>426720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</xdr:col>
                    <xdr:colOff>205740</xdr:colOff>
                    <xdr:row>5</xdr:row>
                    <xdr:rowOff>15240</xdr:rowOff>
                  </from>
                  <to>
                    <xdr:col>1</xdr:col>
                    <xdr:colOff>426720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</xdr:col>
                    <xdr:colOff>205740</xdr:colOff>
                    <xdr:row>6</xdr:row>
                    <xdr:rowOff>15240</xdr:rowOff>
                  </from>
                  <to>
                    <xdr:col>1</xdr:col>
                    <xdr:colOff>426720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</xdr:col>
                    <xdr:colOff>205740</xdr:colOff>
                    <xdr:row>7</xdr:row>
                    <xdr:rowOff>15240</xdr:rowOff>
                  </from>
                  <to>
                    <xdr:col>1</xdr:col>
                    <xdr:colOff>426720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205740</xdr:colOff>
                    <xdr:row>8</xdr:row>
                    <xdr:rowOff>15240</xdr:rowOff>
                  </from>
                  <to>
                    <xdr:col>1</xdr:col>
                    <xdr:colOff>426720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205740</xdr:colOff>
                    <xdr:row>9</xdr:row>
                    <xdr:rowOff>15240</xdr:rowOff>
                  </from>
                  <to>
                    <xdr:col>1</xdr:col>
                    <xdr:colOff>426720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</xdr:col>
                    <xdr:colOff>205740</xdr:colOff>
                    <xdr:row>10</xdr:row>
                    <xdr:rowOff>15240</xdr:rowOff>
                  </from>
                  <to>
                    <xdr:col>1</xdr:col>
                    <xdr:colOff>426720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</xdr:col>
                    <xdr:colOff>205740</xdr:colOff>
                    <xdr:row>11</xdr:row>
                    <xdr:rowOff>15240</xdr:rowOff>
                  </from>
                  <to>
                    <xdr:col>1</xdr:col>
                    <xdr:colOff>426720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</xdr:col>
                    <xdr:colOff>205740</xdr:colOff>
                    <xdr:row>12</xdr:row>
                    <xdr:rowOff>15240</xdr:rowOff>
                  </from>
                  <to>
                    <xdr:col>1</xdr:col>
                    <xdr:colOff>426720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</xdr:col>
                    <xdr:colOff>205740</xdr:colOff>
                    <xdr:row>13</xdr:row>
                    <xdr:rowOff>15240</xdr:rowOff>
                  </from>
                  <to>
                    <xdr:col>1</xdr:col>
                    <xdr:colOff>426720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</xdr:col>
                    <xdr:colOff>205740</xdr:colOff>
                    <xdr:row>14</xdr:row>
                    <xdr:rowOff>15240</xdr:rowOff>
                  </from>
                  <to>
                    <xdr:col>1</xdr:col>
                    <xdr:colOff>426720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0</xdr:rowOff>
                  </from>
                  <to>
                    <xdr:col>1</xdr:col>
                    <xdr:colOff>426720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426720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426720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</xdr:col>
                    <xdr:colOff>205740</xdr:colOff>
                    <xdr:row>17</xdr:row>
                    <xdr:rowOff>15240</xdr:rowOff>
                  </from>
                  <to>
                    <xdr:col>1</xdr:col>
                    <xdr:colOff>426720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</xdr:col>
                    <xdr:colOff>198120</xdr:colOff>
                    <xdr:row>18</xdr:row>
                    <xdr:rowOff>15240</xdr:rowOff>
                  </from>
                  <to>
                    <xdr:col>1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</xdr:col>
                    <xdr:colOff>213360</xdr:colOff>
                    <xdr:row>19</xdr:row>
                    <xdr:rowOff>83820</xdr:rowOff>
                  </from>
                  <to>
                    <xdr:col>1</xdr:col>
                    <xdr:colOff>388620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1</xdr:col>
                    <xdr:colOff>198120</xdr:colOff>
                    <xdr:row>20</xdr:row>
                    <xdr:rowOff>7620</xdr:rowOff>
                  </from>
                  <to>
                    <xdr:col>1</xdr:col>
                    <xdr:colOff>381000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1</xdr:col>
                    <xdr:colOff>198120</xdr:colOff>
                    <xdr:row>20</xdr:row>
                    <xdr:rowOff>15240</xdr:rowOff>
                  </from>
                  <to>
                    <xdr:col>1</xdr:col>
                    <xdr:colOff>381000</xdr:colOff>
                    <xdr:row>20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</xdr:col>
                    <xdr:colOff>198120</xdr:colOff>
                    <xdr:row>21</xdr:row>
                    <xdr:rowOff>7620</xdr:rowOff>
                  </from>
                  <to>
                    <xdr:col>1</xdr:col>
                    <xdr:colOff>381000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1</xdr:col>
                    <xdr:colOff>198120</xdr:colOff>
                    <xdr:row>21</xdr:row>
                    <xdr:rowOff>15240</xdr:rowOff>
                  </from>
                  <to>
                    <xdr:col>1</xdr:col>
                    <xdr:colOff>381000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1</xdr:col>
                    <xdr:colOff>198120</xdr:colOff>
                    <xdr:row>21</xdr:row>
                    <xdr:rowOff>15240</xdr:rowOff>
                  </from>
                  <to>
                    <xdr:col>1</xdr:col>
                    <xdr:colOff>381000</xdr:colOff>
                    <xdr:row>21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1</xdr:col>
                    <xdr:colOff>198120</xdr:colOff>
                    <xdr:row>22</xdr:row>
                    <xdr:rowOff>7620</xdr:rowOff>
                  </from>
                  <to>
                    <xdr:col>1</xdr:col>
                    <xdr:colOff>381000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1</xdr:col>
                    <xdr:colOff>198120</xdr:colOff>
                    <xdr:row>22</xdr:row>
                    <xdr:rowOff>15240</xdr:rowOff>
                  </from>
                  <to>
                    <xdr:col>1</xdr:col>
                    <xdr:colOff>381000</xdr:colOff>
                    <xdr:row>22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1</xdr:col>
                    <xdr:colOff>198120</xdr:colOff>
                    <xdr:row>22</xdr:row>
                    <xdr:rowOff>15240</xdr:rowOff>
                  </from>
                  <to>
                    <xdr:col>1</xdr:col>
                    <xdr:colOff>381000</xdr:colOff>
                    <xdr:row>22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1</xdr:col>
                    <xdr:colOff>198120</xdr:colOff>
                    <xdr:row>23</xdr:row>
                    <xdr:rowOff>99060</xdr:rowOff>
                  </from>
                  <to>
                    <xdr:col>1</xdr:col>
                    <xdr:colOff>381000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7" name="Check Box 67">
              <controlPr defaultSize="0" autoFill="0" autoLine="0" autoPict="0">
                <anchor moveWithCells="1">
                  <from>
                    <xdr:col>1</xdr:col>
                    <xdr:colOff>198120</xdr:colOff>
                    <xdr:row>24</xdr:row>
                    <xdr:rowOff>91440</xdr:rowOff>
                  </from>
                  <to>
                    <xdr:col>1</xdr:col>
                    <xdr:colOff>381000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8" name="Check Box 70">
              <controlPr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7620</xdr:rowOff>
                  </from>
                  <to>
                    <xdr:col>1</xdr:col>
                    <xdr:colOff>381000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9" name="Check Box 71">
              <controlPr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15240</xdr:rowOff>
                  </from>
                  <to>
                    <xdr:col>1</xdr:col>
                    <xdr:colOff>381000</xdr:colOff>
                    <xdr:row>25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0" name="Check Box 72">
              <controlPr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15240</xdr:rowOff>
                  </from>
                  <to>
                    <xdr:col>1</xdr:col>
                    <xdr:colOff>381000</xdr:colOff>
                    <xdr:row>25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1" name="Check Box 73">
              <controlPr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381000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2" name="Check Box 74">
              <controlPr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15240</xdr:rowOff>
                  </from>
                  <to>
                    <xdr:col>1</xdr:col>
                    <xdr:colOff>381000</xdr:colOff>
                    <xdr:row>26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3" name="Check Box 75">
              <controlPr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15240</xdr:rowOff>
                  </from>
                  <to>
                    <xdr:col>1</xdr:col>
                    <xdr:colOff>381000</xdr:colOff>
                    <xdr:row>26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4" name="Check Box 76">
              <controlPr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7620</xdr:rowOff>
                  </from>
                  <to>
                    <xdr:col>1</xdr:col>
                    <xdr:colOff>381000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5" name="Check Box 77">
              <controlPr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15240</xdr:rowOff>
                  </from>
                  <to>
                    <xdr:col>1</xdr:col>
                    <xdr:colOff>381000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6" name="Check Box 78">
              <controlPr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15240</xdr:rowOff>
                  </from>
                  <to>
                    <xdr:col>1</xdr:col>
                    <xdr:colOff>381000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7" name="Check Box 79">
              <controlPr defaultSize="0" autoFill="0" autoLine="0" autoPict="0">
                <anchor moveWithCells="1">
                  <from>
                    <xdr:col>1</xdr:col>
                    <xdr:colOff>198120</xdr:colOff>
                    <xdr:row>28</xdr:row>
                    <xdr:rowOff>7620</xdr:rowOff>
                  </from>
                  <to>
                    <xdr:col>1</xdr:col>
                    <xdr:colOff>381000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8" name="Check Box 80">
              <controlPr defaultSize="0" autoFill="0" autoLine="0" autoPict="0">
                <anchor moveWithCells="1">
                  <from>
                    <xdr:col>1</xdr:col>
                    <xdr:colOff>198120</xdr:colOff>
                    <xdr:row>28</xdr:row>
                    <xdr:rowOff>15240</xdr:rowOff>
                  </from>
                  <to>
                    <xdr:col>1</xdr:col>
                    <xdr:colOff>381000</xdr:colOff>
                    <xdr:row>28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9" name="Check Box 81">
              <controlPr defaultSize="0" autoFill="0" autoLine="0" autoPict="0">
                <anchor moveWithCells="1">
                  <from>
                    <xdr:col>1</xdr:col>
                    <xdr:colOff>198120</xdr:colOff>
                    <xdr:row>28</xdr:row>
                    <xdr:rowOff>15240</xdr:rowOff>
                  </from>
                  <to>
                    <xdr:col>1</xdr:col>
                    <xdr:colOff>381000</xdr:colOff>
                    <xdr:row>28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0" name="Check Box 82">
              <controlPr defaultSize="0" autoFill="0" autoLine="0" autoPict="0">
                <anchor moveWithCells="1">
                  <from>
                    <xdr:col>1</xdr:col>
                    <xdr:colOff>198120</xdr:colOff>
                    <xdr:row>29</xdr:row>
                    <xdr:rowOff>7620</xdr:rowOff>
                  </from>
                  <to>
                    <xdr:col>1</xdr:col>
                    <xdr:colOff>381000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1" name="Check Box 83">
              <controlPr defaultSize="0" autoFill="0" autoLine="0" autoPict="0">
                <anchor moveWithCells="1">
                  <from>
                    <xdr:col>1</xdr:col>
                    <xdr:colOff>198120</xdr:colOff>
                    <xdr:row>29</xdr:row>
                    <xdr:rowOff>15240</xdr:rowOff>
                  </from>
                  <to>
                    <xdr:col>1</xdr:col>
                    <xdr:colOff>381000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2" name="Check Box 84">
              <controlPr defaultSize="0" autoFill="0" autoLine="0" autoPict="0">
                <anchor moveWithCells="1">
                  <from>
                    <xdr:col>1</xdr:col>
                    <xdr:colOff>198120</xdr:colOff>
                    <xdr:row>29</xdr:row>
                    <xdr:rowOff>15240</xdr:rowOff>
                  </from>
                  <to>
                    <xdr:col>1</xdr:col>
                    <xdr:colOff>381000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3" name="Check Box 85">
              <controlPr defaultSize="0" autoFill="0" autoLine="0" autoPict="0">
                <anchor moveWithCells="1">
                  <from>
                    <xdr:col>1</xdr:col>
                    <xdr:colOff>198120</xdr:colOff>
                    <xdr:row>30</xdr:row>
                    <xdr:rowOff>7620</xdr:rowOff>
                  </from>
                  <to>
                    <xdr:col>1</xdr:col>
                    <xdr:colOff>381000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4" name="Check Box 86">
              <controlPr defaultSize="0" autoFill="0" autoLine="0" autoPict="0">
                <anchor moveWithCells="1">
                  <from>
                    <xdr:col>1</xdr:col>
                    <xdr:colOff>198120</xdr:colOff>
                    <xdr:row>30</xdr:row>
                    <xdr:rowOff>15240</xdr:rowOff>
                  </from>
                  <to>
                    <xdr:col>1</xdr:col>
                    <xdr:colOff>381000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5" name="Check Box 87">
              <controlPr defaultSize="0" autoFill="0" autoLine="0" autoPict="0">
                <anchor moveWithCells="1">
                  <from>
                    <xdr:col>1</xdr:col>
                    <xdr:colOff>198120</xdr:colOff>
                    <xdr:row>30</xdr:row>
                    <xdr:rowOff>15240</xdr:rowOff>
                  </from>
                  <to>
                    <xdr:col>1</xdr:col>
                    <xdr:colOff>381000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6" name="Check Box 88">
              <controlPr defaultSize="0" autoFill="0" autoLine="0" autoPict="0">
                <anchor moveWithCells="1">
                  <from>
                    <xdr:col>1</xdr:col>
                    <xdr:colOff>198120</xdr:colOff>
                    <xdr:row>31</xdr:row>
                    <xdr:rowOff>7620</xdr:rowOff>
                  </from>
                  <to>
                    <xdr:col>1</xdr:col>
                    <xdr:colOff>381000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7" name="Check Box 89">
              <controlPr defaultSize="0" autoFill="0" autoLine="0" autoPict="0">
                <anchor moveWithCells="1">
                  <from>
                    <xdr:col>1</xdr:col>
                    <xdr:colOff>198120</xdr:colOff>
                    <xdr:row>31</xdr:row>
                    <xdr:rowOff>15240</xdr:rowOff>
                  </from>
                  <to>
                    <xdr:col>1</xdr:col>
                    <xdr:colOff>381000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8" name="Check Box 90">
              <controlPr defaultSize="0" autoFill="0" autoLine="0" autoPict="0">
                <anchor moveWithCells="1">
                  <from>
                    <xdr:col>1</xdr:col>
                    <xdr:colOff>198120</xdr:colOff>
                    <xdr:row>31</xdr:row>
                    <xdr:rowOff>15240</xdr:rowOff>
                  </from>
                  <to>
                    <xdr:col>1</xdr:col>
                    <xdr:colOff>381000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9" name="Check Box 91">
              <controlPr defaultSize="0" autoFill="0" autoLine="0" autoPict="0">
                <anchor moveWithCells="1">
                  <from>
                    <xdr:col>1</xdr:col>
                    <xdr:colOff>198120</xdr:colOff>
                    <xdr:row>32</xdr:row>
                    <xdr:rowOff>7620</xdr:rowOff>
                  </from>
                  <to>
                    <xdr:col>1</xdr:col>
                    <xdr:colOff>381000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0" name="Check Box 92">
              <controlPr defaultSize="0" autoFill="0" autoLine="0" autoPict="0">
                <anchor moveWithCells="1">
                  <from>
                    <xdr:col>1</xdr:col>
                    <xdr:colOff>198120</xdr:colOff>
                    <xdr:row>32</xdr:row>
                    <xdr:rowOff>15240</xdr:rowOff>
                  </from>
                  <to>
                    <xdr:col>1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1" name="Check Box 93">
              <controlPr defaultSize="0" autoFill="0" autoLine="0" autoPict="0">
                <anchor moveWithCells="1">
                  <from>
                    <xdr:col>1</xdr:col>
                    <xdr:colOff>198120</xdr:colOff>
                    <xdr:row>32</xdr:row>
                    <xdr:rowOff>15240</xdr:rowOff>
                  </from>
                  <to>
                    <xdr:col>1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2" name="Check Box 94">
              <controlPr defaultSize="0" autoFill="0" autoLine="0" autoPict="0">
                <anchor moveWithCells="1">
                  <from>
                    <xdr:col>1</xdr:col>
                    <xdr:colOff>198120</xdr:colOff>
                    <xdr:row>33</xdr:row>
                    <xdr:rowOff>7620</xdr:rowOff>
                  </from>
                  <to>
                    <xdr:col>1</xdr:col>
                    <xdr:colOff>381000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3" name="Check Box 95">
              <controlPr defaultSize="0" autoFill="0" autoLine="0" autoPict="0">
                <anchor moveWithCells="1">
                  <from>
                    <xdr:col>1</xdr:col>
                    <xdr:colOff>198120</xdr:colOff>
                    <xdr:row>33</xdr:row>
                    <xdr:rowOff>15240</xdr:rowOff>
                  </from>
                  <to>
                    <xdr:col>1</xdr:col>
                    <xdr:colOff>381000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4" name="Check Box 96">
              <controlPr defaultSize="0" autoFill="0" autoLine="0" autoPict="0">
                <anchor moveWithCells="1">
                  <from>
                    <xdr:col>1</xdr:col>
                    <xdr:colOff>198120</xdr:colOff>
                    <xdr:row>33</xdr:row>
                    <xdr:rowOff>15240</xdr:rowOff>
                  </from>
                  <to>
                    <xdr:col>1</xdr:col>
                    <xdr:colOff>381000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5" name="Check Box 97">
              <controlPr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7620</xdr:rowOff>
                  </from>
                  <to>
                    <xdr:col>1</xdr:col>
                    <xdr:colOff>381000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6" name="Check Box 98">
              <controlPr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15240</xdr:rowOff>
                  </from>
                  <to>
                    <xdr:col>1</xdr:col>
                    <xdr:colOff>381000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7" name="Check Box 99">
              <controlPr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15240</xdr:rowOff>
                  </from>
                  <to>
                    <xdr:col>1</xdr:col>
                    <xdr:colOff>381000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8" name="Check Box 100">
              <controlPr defaultSize="0" autoFill="0" autoLine="0" autoPict="0">
                <anchor moveWithCells="1">
                  <from>
                    <xdr:col>1</xdr:col>
                    <xdr:colOff>198120</xdr:colOff>
                    <xdr:row>35</xdr:row>
                    <xdr:rowOff>7620</xdr:rowOff>
                  </from>
                  <to>
                    <xdr:col>1</xdr:col>
                    <xdr:colOff>381000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9" name="Check Box 101">
              <controlPr defaultSize="0" autoFill="0" autoLine="0" autoPict="0">
                <anchor moveWithCells="1">
                  <from>
                    <xdr:col>1</xdr:col>
                    <xdr:colOff>198120</xdr:colOff>
                    <xdr:row>35</xdr:row>
                    <xdr:rowOff>15240</xdr:rowOff>
                  </from>
                  <to>
                    <xdr:col>1</xdr:col>
                    <xdr:colOff>381000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0" name="Check Box 102">
              <controlPr defaultSize="0" autoFill="0" autoLine="0" autoPict="0">
                <anchor moveWithCells="1">
                  <from>
                    <xdr:col>1</xdr:col>
                    <xdr:colOff>198120</xdr:colOff>
                    <xdr:row>35</xdr:row>
                    <xdr:rowOff>15240</xdr:rowOff>
                  </from>
                  <to>
                    <xdr:col>1</xdr:col>
                    <xdr:colOff>381000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1" name="Check Box 103">
              <controlPr defaultSize="0" autoFill="0" autoLine="0" autoPict="0">
                <anchor moveWithCells="1">
                  <from>
                    <xdr:col>1</xdr:col>
                    <xdr:colOff>198120</xdr:colOff>
                    <xdr:row>36</xdr:row>
                    <xdr:rowOff>7620</xdr:rowOff>
                  </from>
                  <to>
                    <xdr:col>1</xdr:col>
                    <xdr:colOff>381000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2" name="Check Box 104">
              <controlPr defaultSize="0" autoFill="0" autoLine="0" autoPict="0">
                <anchor moveWithCells="1">
                  <from>
                    <xdr:col>1</xdr:col>
                    <xdr:colOff>198120</xdr:colOff>
                    <xdr:row>36</xdr:row>
                    <xdr:rowOff>15240</xdr:rowOff>
                  </from>
                  <to>
                    <xdr:col>1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3" name="Check Box 105">
              <controlPr defaultSize="0" autoFill="0" autoLine="0" autoPict="0">
                <anchor moveWithCells="1">
                  <from>
                    <xdr:col>1</xdr:col>
                    <xdr:colOff>198120</xdr:colOff>
                    <xdr:row>36</xdr:row>
                    <xdr:rowOff>15240</xdr:rowOff>
                  </from>
                  <to>
                    <xdr:col>1</xdr:col>
                    <xdr:colOff>381000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4" name="Check Box 106">
              <controlPr defaultSize="0" autoFill="0" autoLine="0" autoPict="0">
                <anchor moveWithCells="1">
                  <from>
                    <xdr:col>1</xdr:col>
                    <xdr:colOff>198120</xdr:colOff>
                    <xdr:row>37</xdr:row>
                    <xdr:rowOff>7620</xdr:rowOff>
                  </from>
                  <to>
                    <xdr:col>1</xdr:col>
                    <xdr:colOff>381000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5" name="Check Box 107">
              <controlPr defaultSize="0" autoFill="0" autoLine="0" autoPict="0">
                <anchor moveWithCells="1">
                  <from>
                    <xdr:col>1</xdr:col>
                    <xdr:colOff>198120</xdr:colOff>
                    <xdr:row>37</xdr:row>
                    <xdr:rowOff>15240</xdr:rowOff>
                  </from>
                  <to>
                    <xdr:col>1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6" name="Check Box 108">
              <controlPr defaultSize="0" autoFill="0" autoLine="0" autoPict="0">
                <anchor moveWithCells="1">
                  <from>
                    <xdr:col>1</xdr:col>
                    <xdr:colOff>198120</xdr:colOff>
                    <xdr:row>37</xdr:row>
                    <xdr:rowOff>15240</xdr:rowOff>
                  </from>
                  <to>
                    <xdr:col>1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7" name="Check Box 109">
              <controlPr defaultSize="0" autoFill="0" autoLine="0" autoPict="0">
                <anchor moveWithCells="1">
                  <from>
                    <xdr:col>1</xdr:col>
                    <xdr:colOff>198120</xdr:colOff>
                    <xdr:row>38</xdr:row>
                    <xdr:rowOff>7620</xdr:rowOff>
                  </from>
                  <to>
                    <xdr:col>1</xdr:col>
                    <xdr:colOff>381000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8" name="Check Box 110">
              <controlPr defaultSize="0" autoFill="0" autoLine="0" autoPict="0">
                <anchor moveWithCells="1">
                  <from>
                    <xdr:col>1</xdr:col>
                    <xdr:colOff>198120</xdr:colOff>
                    <xdr:row>38</xdr:row>
                    <xdr:rowOff>15240</xdr:rowOff>
                  </from>
                  <to>
                    <xdr:col>1</xdr:col>
                    <xdr:colOff>381000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9" name="Check Box 111">
              <controlPr defaultSize="0" autoFill="0" autoLine="0" autoPict="0">
                <anchor moveWithCells="1">
                  <from>
                    <xdr:col>1</xdr:col>
                    <xdr:colOff>198120</xdr:colOff>
                    <xdr:row>38</xdr:row>
                    <xdr:rowOff>15240</xdr:rowOff>
                  </from>
                  <to>
                    <xdr:col>1</xdr:col>
                    <xdr:colOff>381000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0" name="Check Box 112">
              <controlPr defaultSize="0" autoFill="0" autoLine="0" autoPict="0">
                <anchor moveWithCells="1">
                  <from>
                    <xdr:col>1</xdr:col>
                    <xdr:colOff>198120</xdr:colOff>
                    <xdr:row>39</xdr:row>
                    <xdr:rowOff>7620</xdr:rowOff>
                  </from>
                  <to>
                    <xdr:col>1</xdr:col>
                    <xdr:colOff>381000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1" name="Check Box 113">
              <controlPr defaultSize="0" autoFill="0" autoLine="0" autoPict="0">
                <anchor moveWithCells="1">
                  <from>
                    <xdr:col>1</xdr:col>
                    <xdr:colOff>198120</xdr:colOff>
                    <xdr:row>39</xdr:row>
                    <xdr:rowOff>15240</xdr:rowOff>
                  </from>
                  <to>
                    <xdr:col>1</xdr:col>
                    <xdr:colOff>381000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BB89-B1C8-4486-A596-3E0BD5440921}">
  <sheetPr codeName="工作表2"/>
  <dimension ref="A1:N119"/>
  <sheetViews>
    <sheetView zoomScale="85" zoomScaleNormal="85" workbookViewId="0">
      <pane ySplit="1" topLeftCell="A2" activePane="bottomLeft" state="frozen"/>
      <selection pane="bottomLeft" activeCell="D29" sqref="D29"/>
    </sheetView>
  </sheetViews>
  <sheetFormatPr defaultRowHeight="16.2" x14ac:dyDescent="0.3"/>
  <cols>
    <col min="1" max="1" width="13.109375" style="7" customWidth="1"/>
    <col min="2" max="2" width="24.44140625" style="2" bestFit="1" customWidth="1"/>
    <col min="3" max="3" width="36.5546875" style="2" bestFit="1" customWidth="1"/>
    <col min="4" max="4" width="50.88671875" style="2" bestFit="1" customWidth="1"/>
    <col min="5" max="5" width="36.109375" style="3" customWidth="1"/>
    <col min="7" max="7" width="17.88671875" style="3" bestFit="1" customWidth="1"/>
    <col min="8" max="8" width="15.6640625" style="3" bestFit="1" customWidth="1"/>
    <col min="9" max="9" width="39" style="3" bestFit="1" customWidth="1"/>
    <col min="10" max="10" width="8.88671875" style="2"/>
    <col min="12" max="12" width="20.77734375" style="1" bestFit="1" customWidth="1"/>
    <col min="13" max="13" width="38.5546875" style="1" bestFit="1" customWidth="1"/>
    <col min="14" max="14" width="8.88671875" style="1"/>
  </cols>
  <sheetData>
    <row r="1" spans="1:14" s="1" customFormat="1" x14ac:dyDescent="0.3">
      <c r="A1" s="5" t="s">
        <v>0</v>
      </c>
      <c r="B1" s="6" t="s">
        <v>1</v>
      </c>
      <c r="C1" s="142" t="s">
        <v>95</v>
      </c>
      <c r="D1" s="143"/>
      <c r="E1" s="6" t="s">
        <v>2</v>
      </c>
      <c r="G1" s="144" t="s">
        <v>94</v>
      </c>
      <c r="H1" s="144"/>
      <c r="I1" s="144"/>
      <c r="J1" s="144"/>
      <c r="L1" s="146" t="s">
        <v>132</v>
      </c>
      <c r="M1" s="146"/>
      <c r="N1" s="146"/>
    </row>
    <row r="2" spans="1:14" x14ac:dyDescent="0.3">
      <c r="A2" s="7">
        <v>45967</v>
      </c>
      <c r="B2" s="2" t="s">
        <v>6</v>
      </c>
      <c r="C2" s="2" t="s">
        <v>7</v>
      </c>
      <c r="D2" s="2" t="s">
        <v>113</v>
      </c>
      <c r="G2" s="13" t="s">
        <v>6</v>
      </c>
      <c r="H2" s="13" t="s">
        <v>7</v>
      </c>
      <c r="I2" s="13" t="s">
        <v>113</v>
      </c>
      <c r="J2" s="13" t="s">
        <v>112</v>
      </c>
      <c r="L2" s="16" t="s">
        <v>180</v>
      </c>
      <c r="M2" s="16" t="s">
        <v>194</v>
      </c>
      <c r="N2" s="14">
        <f>COUNTIF(B:B,"*修改品名審核*")</f>
        <v>16</v>
      </c>
    </row>
    <row r="3" spans="1:14" x14ac:dyDescent="0.3">
      <c r="B3" s="2" t="s">
        <v>6</v>
      </c>
      <c r="C3" s="2" t="s">
        <v>23</v>
      </c>
      <c r="D3" s="2" t="s">
        <v>114</v>
      </c>
      <c r="G3" s="13" t="s">
        <v>6</v>
      </c>
      <c r="H3" s="13" t="s">
        <v>23</v>
      </c>
      <c r="I3" s="13" t="s">
        <v>114</v>
      </c>
      <c r="J3" s="13" t="s">
        <v>112</v>
      </c>
      <c r="L3" s="16" t="s">
        <v>193</v>
      </c>
      <c r="M3" s="16" t="s">
        <v>191</v>
      </c>
      <c r="N3" s="14">
        <f>COUNTIF(E:E,"*Assign到AI倉*")</f>
        <v>8</v>
      </c>
    </row>
    <row r="4" spans="1:14" x14ac:dyDescent="0.3">
      <c r="B4" s="2" t="s">
        <v>6</v>
      </c>
      <c r="C4" s="2" t="s">
        <v>30</v>
      </c>
      <c r="D4" s="2" t="s">
        <v>115</v>
      </c>
      <c r="G4" s="13" t="s">
        <v>6</v>
      </c>
      <c r="H4" s="13" t="s">
        <v>30</v>
      </c>
      <c r="I4" s="13" t="s">
        <v>115</v>
      </c>
      <c r="J4" s="13" t="s">
        <v>112</v>
      </c>
      <c r="L4" s="16" t="s">
        <v>216</v>
      </c>
      <c r="M4" s="16" t="s">
        <v>191</v>
      </c>
      <c r="N4" s="14">
        <f>COUNTIF(E:E,"*Assign到AS倉*")</f>
        <v>3</v>
      </c>
    </row>
    <row r="5" spans="1:14" x14ac:dyDescent="0.3">
      <c r="B5" s="2" t="s">
        <v>6</v>
      </c>
      <c r="C5" s="2" t="s">
        <v>32</v>
      </c>
      <c r="D5" s="2" t="s">
        <v>116</v>
      </c>
      <c r="G5" s="13" t="s">
        <v>6</v>
      </c>
      <c r="H5" s="13" t="s">
        <v>32</v>
      </c>
      <c r="I5" s="13" t="s">
        <v>116</v>
      </c>
      <c r="J5" s="13" t="s">
        <v>112</v>
      </c>
      <c r="L5" s="14" t="s">
        <v>243</v>
      </c>
      <c r="M5" s="14" t="s">
        <v>242</v>
      </c>
      <c r="N5" s="14">
        <f>COUNTIF(E:E,"*Assign到AC倉*")</f>
        <v>1</v>
      </c>
    </row>
    <row r="6" spans="1:14" x14ac:dyDescent="0.3">
      <c r="B6" s="2" t="s">
        <v>6</v>
      </c>
      <c r="C6" s="2" t="s">
        <v>33</v>
      </c>
      <c r="D6" s="2" t="s">
        <v>117</v>
      </c>
      <c r="G6" s="13" t="s">
        <v>6</v>
      </c>
      <c r="H6" s="13" t="s">
        <v>33</v>
      </c>
      <c r="I6" s="13" t="s">
        <v>117</v>
      </c>
      <c r="J6" s="13" t="s">
        <v>112</v>
      </c>
      <c r="L6" s="22" t="s">
        <v>200</v>
      </c>
      <c r="M6" s="17" t="s">
        <v>201</v>
      </c>
      <c r="N6" s="22">
        <f>COUNTIF(B:B,"*Routing Cost*")</f>
        <v>0</v>
      </c>
    </row>
    <row r="7" spans="1:14" x14ac:dyDescent="0.3">
      <c r="B7" s="2" t="s">
        <v>6</v>
      </c>
      <c r="C7" s="2" t="s">
        <v>34</v>
      </c>
      <c r="D7" s="2" t="s">
        <v>118</v>
      </c>
      <c r="G7" s="13" t="s">
        <v>6</v>
      </c>
      <c r="H7" s="13" t="s">
        <v>34</v>
      </c>
      <c r="I7" s="13" t="s">
        <v>118</v>
      </c>
      <c r="J7" s="13" t="s">
        <v>112</v>
      </c>
      <c r="L7" s="147" t="s">
        <v>133</v>
      </c>
      <c r="M7" s="14" t="s">
        <v>134</v>
      </c>
      <c r="N7" s="14">
        <f>COUNTIF(B:B,"*Greendata 承認-電子件*")</f>
        <v>34</v>
      </c>
    </row>
    <row r="8" spans="1:14" x14ac:dyDescent="0.3">
      <c r="B8" s="2" t="s">
        <v>31</v>
      </c>
      <c r="C8" s="8"/>
      <c r="D8" s="8"/>
      <c r="G8" s="2" t="s">
        <v>6</v>
      </c>
      <c r="H8" s="2" t="s">
        <v>120</v>
      </c>
      <c r="I8" s="2" t="s">
        <v>96</v>
      </c>
      <c r="J8" s="2" t="s">
        <v>112</v>
      </c>
      <c r="L8" s="148"/>
      <c r="M8" s="18" t="s">
        <v>135</v>
      </c>
      <c r="N8" s="20">
        <f>COUNTIF(B:B,"*Greendata 承認-機構件*")</f>
        <v>8</v>
      </c>
    </row>
    <row r="9" spans="1:14" x14ac:dyDescent="0.3">
      <c r="B9" s="2" t="s">
        <v>21</v>
      </c>
      <c r="C9" s="2" t="s">
        <v>67</v>
      </c>
      <c r="D9" s="2" t="s">
        <v>64</v>
      </c>
      <c r="G9" s="2" t="s">
        <v>6</v>
      </c>
      <c r="H9" s="2" t="s">
        <v>121</v>
      </c>
      <c r="I9" s="2" t="s">
        <v>97</v>
      </c>
      <c r="J9" s="2" t="s">
        <v>112</v>
      </c>
      <c r="L9" s="137" t="s">
        <v>166</v>
      </c>
      <c r="M9" s="15" t="s">
        <v>169</v>
      </c>
      <c r="N9" s="14"/>
    </row>
    <row r="10" spans="1:14" x14ac:dyDescent="0.3">
      <c r="B10" s="2" t="s">
        <v>21</v>
      </c>
      <c r="C10" s="2" t="s">
        <v>68</v>
      </c>
      <c r="D10" s="2" t="s">
        <v>65</v>
      </c>
      <c r="G10" s="2" t="s">
        <v>6</v>
      </c>
      <c r="H10" s="2" t="s">
        <v>122</v>
      </c>
      <c r="I10" s="2" t="s">
        <v>98</v>
      </c>
      <c r="J10" s="2" t="s">
        <v>112</v>
      </c>
      <c r="L10" s="138"/>
      <c r="M10" s="15" t="s">
        <v>170</v>
      </c>
      <c r="N10" s="14"/>
    </row>
    <row r="11" spans="1:14" x14ac:dyDescent="0.3">
      <c r="B11" s="2" t="s">
        <v>21</v>
      </c>
      <c r="C11" s="2" t="s">
        <v>4</v>
      </c>
      <c r="E11" s="3" t="s">
        <v>22</v>
      </c>
      <c r="G11" s="2" t="s">
        <v>6</v>
      </c>
      <c r="H11" s="2" t="s">
        <v>123</v>
      </c>
      <c r="I11" s="2" t="s">
        <v>99</v>
      </c>
      <c r="L11" s="138"/>
      <c r="M11" s="14" t="s">
        <v>171</v>
      </c>
      <c r="N11" s="14">
        <v>2</v>
      </c>
    </row>
    <row r="12" spans="1:14" x14ac:dyDescent="0.3">
      <c r="B12" s="2" t="s">
        <v>3</v>
      </c>
      <c r="C12" s="2" t="s">
        <v>4</v>
      </c>
      <c r="D12" s="9"/>
      <c r="E12" s="3" t="s">
        <v>5</v>
      </c>
      <c r="G12" s="2" t="s">
        <v>6</v>
      </c>
      <c r="H12" s="4" t="s">
        <v>124</v>
      </c>
      <c r="I12" s="4" t="s">
        <v>100</v>
      </c>
      <c r="L12" s="138"/>
      <c r="M12" s="15" t="s">
        <v>188</v>
      </c>
      <c r="N12" s="14">
        <v>1</v>
      </c>
    </row>
    <row r="13" spans="1:14" x14ac:dyDescent="0.3">
      <c r="B13" s="2" t="s">
        <v>20</v>
      </c>
      <c r="C13" s="2" t="s">
        <v>4</v>
      </c>
      <c r="D13" s="2" t="s">
        <v>12</v>
      </c>
      <c r="G13" s="2" t="s">
        <v>6</v>
      </c>
      <c r="H13" s="4" t="s">
        <v>125</v>
      </c>
      <c r="I13" s="4" t="s">
        <v>101</v>
      </c>
      <c r="L13" s="138"/>
      <c r="M13" s="14" t="s">
        <v>222</v>
      </c>
      <c r="N13" s="14">
        <v>1</v>
      </c>
    </row>
    <row r="14" spans="1:14" x14ac:dyDescent="0.3">
      <c r="B14" s="2" t="s">
        <v>20</v>
      </c>
      <c r="C14" s="2" t="s">
        <v>4</v>
      </c>
      <c r="D14" s="2" t="s">
        <v>14</v>
      </c>
      <c r="G14" s="2" t="s">
        <v>6</v>
      </c>
      <c r="H14" s="2" t="s">
        <v>126</v>
      </c>
      <c r="I14" s="2" t="s">
        <v>102</v>
      </c>
      <c r="L14" s="139"/>
      <c r="M14" s="14" t="s">
        <v>240</v>
      </c>
      <c r="N14" s="14">
        <f>COUNTIF(B:B,"*SOP編輯與更新*")-6</f>
        <v>9</v>
      </c>
    </row>
    <row r="15" spans="1:14" x14ac:dyDescent="0.3">
      <c r="B15" s="2" t="s">
        <v>20</v>
      </c>
      <c r="C15" s="2" t="s">
        <v>4</v>
      </c>
      <c r="D15" s="2" t="s">
        <v>16</v>
      </c>
      <c r="G15" s="2" t="s">
        <v>6</v>
      </c>
      <c r="H15" s="4" t="s">
        <v>127</v>
      </c>
      <c r="I15" s="4" t="s">
        <v>103</v>
      </c>
      <c r="L15" s="137" t="s">
        <v>182</v>
      </c>
      <c r="M15" s="15" t="s">
        <v>184</v>
      </c>
      <c r="N15" s="14">
        <f>COUNTIF(C:C,"*新竹泰詠*")</f>
        <v>2</v>
      </c>
    </row>
    <row r="16" spans="1:14" x14ac:dyDescent="0.3">
      <c r="B16" s="2" t="s">
        <v>20</v>
      </c>
      <c r="C16" s="2" t="s">
        <v>4</v>
      </c>
      <c r="D16" s="2" t="s">
        <v>13</v>
      </c>
      <c r="G16" s="2" t="s">
        <v>6</v>
      </c>
      <c r="H16" s="4" t="s">
        <v>128</v>
      </c>
      <c r="I16" s="4" t="s">
        <v>104</v>
      </c>
      <c r="L16" s="138"/>
      <c r="M16" s="14" t="s">
        <v>203</v>
      </c>
      <c r="N16" s="14">
        <f>COUNTIF(C:C,"*EVT Report &amp; P3 Schedule Report*")</f>
        <v>0</v>
      </c>
    </row>
    <row r="17" spans="1:14" x14ac:dyDescent="0.3">
      <c r="B17" s="2" t="s">
        <v>20</v>
      </c>
      <c r="C17" s="2" t="s">
        <v>4</v>
      </c>
      <c r="D17" s="2" t="s">
        <v>15</v>
      </c>
      <c r="G17" s="2" t="s">
        <v>6</v>
      </c>
      <c r="H17" s="145" t="s">
        <v>119</v>
      </c>
      <c r="I17" s="145"/>
      <c r="L17" s="138"/>
      <c r="M17" s="15" t="s">
        <v>186</v>
      </c>
      <c r="N17" s="14">
        <f>COUNTIF(C:C,"*DVT Report &amp; P4/P5 Schedule Report*")</f>
        <v>3</v>
      </c>
    </row>
    <row r="18" spans="1:14" x14ac:dyDescent="0.3">
      <c r="B18" s="2" t="s">
        <v>20</v>
      </c>
      <c r="C18" s="2" t="s">
        <v>4</v>
      </c>
      <c r="D18" s="2" t="s">
        <v>17</v>
      </c>
      <c r="G18" s="13" t="s">
        <v>6</v>
      </c>
      <c r="H18" s="140" t="s">
        <v>204</v>
      </c>
      <c r="I18" s="141"/>
      <c r="L18" s="139"/>
      <c r="M18" s="15" t="s">
        <v>190</v>
      </c>
      <c r="N18" s="14">
        <f>COUNTIF(C:C,"*新增產品線*")-2</f>
        <v>8</v>
      </c>
    </row>
    <row r="19" spans="1:14" x14ac:dyDescent="0.3">
      <c r="B19" s="2" t="s">
        <v>20</v>
      </c>
      <c r="C19" s="2" t="s">
        <v>4</v>
      </c>
      <c r="D19" s="2" t="s">
        <v>18</v>
      </c>
    </row>
    <row r="20" spans="1:14" x14ac:dyDescent="0.3">
      <c r="B20" s="2" t="s">
        <v>20</v>
      </c>
      <c r="C20" s="2" t="s">
        <v>4</v>
      </c>
      <c r="D20" s="2" t="s">
        <v>19</v>
      </c>
    </row>
    <row r="21" spans="1:14" x14ac:dyDescent="0.3">
      <c r="B21" s="2" t="s">
        <v>136</v>
      </c>
      <c r="C21" s="2" t="s">
        <v>35</v>
      </c>
      <c r="D21" s="2" t="s">
        <v>36</v>
      </c>
    </row>
    <row r="22" spans="1:14" x14ac:dyDescent="0.3">
      <c r="B22" s="2" t="s">
        <v>136</v>
      </c>
      <c r="C22" s="2" t="s">
        <v>10</v>
      </c>
      <c r="D22" s="2" t="s">
        <v>11</v>
      </c>
    </row>
    <row r="23" spans="1:14" x14ac:dyDescent="0.3">
      <c r="B23" s="2" t="s">
        <v>136</v>
      </c>
      <c r="C23" s="2" t="s">
        <v>8</v>
      </c>
      <c r="D23" s="2" t="s">
        <v>9</v>
      </c>
      <c r="E23" s="10"/>
    </row>
    <row r="24" spans="1:14" x14ac:dyDescent="0.3">
      <c r="B24" s="2" t="s">
        <v>136</v>
      </c>
      <c r="C24" s="2" t="s">
        <v>37</v>
      </c>
      <c r="D24" s="2" t="s">
        <v>38</v>
      </c>
    </row>
    <row r="25" spans="1:14" x14ac:dyDescent="0.3">
      <c r="B25" s="2" t="s">
        <v>136</v>
      </c>
      <c r="C25" s="2" t="s">
        <v>39</v>
      </c>
      <c r="D25" s="2" t="s">
        <v>40</v>
      </c>
    </row>
    <row r="26" spans="1:14" x14ac:dyDescent="0.3">
      <c r="B26" s="2" t="s">
        <v>136</v>
      </c>
      <c r="C26" s="2" t="s">
        <v>41</v>
      </c>
      <c r="D26" s="2" t="s">
        <v>42</v>
      </c>
    </row>
    <row r="27" spans="1:14" x14ac:dyDescent="0.3">
      <c r="B27" s="2" t="s">
        <v>137</v>
      </c>
      <c r="C27" s="2" t="s">
        <v>24</v>
      </c>
      <c r="D27" s="2" t="s">
        <v>25</v>
      </c>
    </row>
    <row r="28" spans="1:14" x14ac:dyDescent="0.3">
      <c r="B28" s="2" t="s">
        <v>137</v>
      </c>
      <c r="C28" s="2" t="s">
        <v>26</v>
      </c>
      <c r="D28" s="2" t="s">
        <v>27</v>
      </c>
    </row>
    <row r="29" spans="1:14" x14ac:dyDescent="0.3">
      <c r="B29" s="2" t="s">
        <v>136</v>
      </c>
      <c r="C29" s="2" t="s">
        <v>28</v>
      </c>
      <c r="D29" s="2" t="s">
        <v>29</v>
      </c>
    </row>
    <row r="30" spans="1:14" ht="32.4" x14ac:dyDescent="0.3">
      <c r="A30" s="7">
        <v>45968</v>
      </c>
      <c r="B30" s="2" t="s">
        <v>20</v>
      </c>
      <c r="C30" s="2" t="s">
        <v>46</v>
      </c>
      <c r="D30" s="2" t="s">
        <v>47</v>
      </c>
      <c r="E30" s="10" t="s">
        <v>75</v>
      </c>
    </row>
    <row r="31" spans="1:14" ht="32.4" x14ac:dyDescent="0.3">
      <c r="B31" s="2" t="s">
        <v>20</v>
      </c>
      <c r="C31" s="2" t="s">
        <v>46</v>
      </c>
      <c r="D31" s="2" t="s">
        <v>48</v>
      </c>
      <c r="E31" s="10" t="s">
        <v>75</v>
      </c>
    </row>
    <row r="32" spans="1:14" x14ac:dyDescent="0.3">
      <c r="B32" s="2" t="s">
        <v>136</v>
      </c>
      <c r="C32" s="2" t="s">
        <v>43</v>
      </c>
      <c r="D32" s="2" t="s">
        <v>44</v>
      </c>
      <c r="E32" s="11" t="s">
        <v>61</v>
      </c>
    </row>
    <row r="33" spans="1:5" x14ac:dyDescent="0.3">
      <c r="B33" s="2" t="s">
        <v>136</v>
      </c>
      <c r="C33" s="2" t="s">
        <v>49</v>
      </c>
      <c r="D33" s="2" t="s">
        <v>50</v>
      </c>
      <c r="E33" s="11" t="s">
        <v>61</v>
      </c>
    </row>
    <row r="34" spans="1:5" x14ac:dyDescent="0.3">
      <c r="B34" s="2" t="s">
        <v>136</v>
      </c>
      <c r="C34" s="2" t="s">
        <v>51</v>
      </c>
      <c r="D34" s="2" t="s">
        <v>52</v>
      </c>
      <c r="E34" s="11" t="s">
        <v>61</v>
      </c>
    </row>
    <row r="35" spans="1:5" x14ac:dyDescent="0.3">
      <c r="B35" s="2" t="s">
        <v>136</v>
      </c>
      <c r="C35" s="2" t="s">
        <v>53</v>
      </c>
      <c r="D35" s="2" t="s">
        <v>54</v>
      </c>
      <c r="E35" s="11" t="s">
        <v>61</v>
      </c>
    </row>
    <row r="36" spans="1:5" x14ac:dyDescent="0.3">
      <c r="B36" s="2" t="s">
        <v>136</v>
      </c>
      <c r="C36" s="2" t="s">
        <v>55</v>
      </c>
      <c r="D36" s="2" t="s">
        <v>56</v>
      </c>
      <c r="E36" s="11" t="s">
        <v>61</v>
      </c>
    </row>
    <row r="37" spans="1:5" x14ac:dyDescent="0.3">
      <c r="B37" s="2" t="s">
        <v>136</v>
      </c>
      <c r="C37" s="2" t="s">
        <v>57</v>
      </c>
      <c r="D37" s="2" t="s">
        <v>58</v>
      </c>
      <c r="E37" s="11" t="s">
        <v>61</v>
      </c>
    </row>
    <row r="38" spans="1:5" x14ac:dyDescent="0.3">
      <c r="B38" s="2" t="s">
        <v>137</v>
      </c>
      <c r="C38" s="2" t="s">
        <v>59</v>
      </c>
      <c r="D38" s="2" t="s">
        <v>60</v>
      </c>
      <c r="E38" s="3" t="s">
        <v>45</v>
      </c>
    </row>
    <row r="39" spans="1:5" x14ac:dyDescent="0.3">
      <c r="B39" s="2" t="s">
        <v>137</v>
      </c>
      <c r="C39" s="2" t="s">
        <v>62</v>
      </c>
      <c r="D39" s="2" t="s">
        <v>63</v>
      </c>
      <c r="E39" s="3" t="s">
        <v>45</v>
      </c>
    </row>
    <row r="40" spans="1:5" x14ac:dyDescent="0.3">
      <c r="B40" s="2" t="s">
        <v>21</v>
      </c>
      <c r="C40" s="2" t="s">
        <v>67</v>
      </c>
      <c r="D40" s="2" t="s">
        <v>66</v>
      </c>
    </row>
    <row r="41" spans="1:5" x14ac:dyDescent="0.3">
      <c r="B41" s="2" t="s">
        <v>21</v>
      </c>
      <c r="C41" s="2" t="s">
        <v>68</v>
      </c>
      <c r="D41" s="2" t="s">
        <v>79</v>
      </c>
    </row>
    <row r="42" spans="1:5" x14ac:dyDescent="0.3">
      <c r="B42" s="2" t="s">
        <v>69</v>
      </c>
      <c r="C42" s="2" t="s">
        <v>71</v>
      </c>
      <c r="D42" s="2" t="s">
        <v>70</v>
      </c>
      <c r="E42" s="3" t="s">
        <v>72</v>
      </c>
    </row>
    <row r="43" spans="1:5" x14ac:dyDescent="0.3">
      <c r="B43" s="2" t="s">
        <v>69</v>
      </c>
      <c r="C43" s="2" t="s">
        <v>71</v>
      </c>
      <c r="D43" s="2" t="s">
        <v>73</v>
      </c>
      <c r="E43" s="3" t="s">
        <v>72</v>
      </c>
    </row>
    <row r="44" spans="1:5" x14ac:dyDescent="0.3">
      <c r="B44" s="2" t="s">
        <v>69</v>
      </c>
      <c r="C44" s="2" t="s">
        <v>71</v>
      </c>
      <c r="D44" s="2" t="s">
        <v>74</v>
      </c>
      <c r="E44" s="3" t="s">
        <v>72</v>
      </c>
    </row>
    <row r="45" spans="1:5" x14ac:dyDescent="0.3">
      <c r="B45" s="2" t="s">
        <v>69</v>
      </c>
      <c r="C45" s="2" t="s">
        <v>71</v>
      </c>
      <c r="D45" s="2" t="s">
        <v>76</v>
      </c>
      <c r="E45" s="3" t="s">
        <v>72</v>
      </c>
    </row>
    <row r="46" spans="1:5" x14ac:dyDescent="0.3">
      <c r="B46" s="2" t="s">
        <v>6</v>
      </c>
      <c r="C46" s="2" t="s">
        <v>7</v>
      </c>
      <c r="D46" s="2" t="s">
        <v>113</v>
      </c>
    </row>
    <row r="47" spans="1:5" x14ac:dyDescent="0.3">
      <c r="B47" s="2" t="s">
        <v>21</v>
      </c>
      <c r="C47" s="2" t="s">
        <v>78</v>
      </c>
      <c r="D47" s="2" t="s">
        <v>77</v>
      </c>
    </row>
    <row r="48" spans="1:5" x14ac:dyDescent="0.3">
      <c r="A48" s="7">
        <v>45971</v>
      </c>
      <c r="B48" s="2" t="s">
        <v>6</v>
      </c>
      <c r="C48" s="2" t="s">
        <v>23</v>
      </c>
      <c r="D48" s="2" t="s">
        <v>114</v>
      </c>
    </row>
    <row r="49" spans="2:4" x14ac:dyDescent="0.3">
      <c r="B49" s="2" t="s">
        <v>6</v>
      </c>
      <c r="C49" s="2" t="s">
        <v>30</v>
      </c>
      <c r="D49" s="2" t="s">
        <v>115</v>
      </c>
    </row>
    <row r="50" spans="2:4" x14ac:dyDescent="0.3">
      <c r="B50" s="2" t="s">
        <v>6</v>
      </c>
      <c r="C50" s="2" t="s">
        <v>32</v>
      </c>
      <c r="D50" s="2" t="s">
        <v>116</v>
      </c>
    </row>
    <row r="51" spans="2:4" x14ac:dyDescent="0.3">
      <c r="B51" s="2" t="s">
        <v>6</v>
      </c>
      <c r="C51" s="2" t="s">
        <v>33</v>
      </c>
      <c r="D51" s="2" t="s">
        <v>117</v>
      </c>
    </row>
    <row r="52" spans="2:4" x14ac:dyDescent="0.3">
      <c r="B52" s="2" t="s">
        <v>6</v>
      </c>
      <c r="C52" s="2" t="s">
        <v>34</v>
      </c>
      <c r="D52" s="2" t="s">
        <v>118</v>
      </c>
    </row>
    <row r="53" spans="2:4" x14ac:dyDescent="0.3">
      <c r="B53" s="2" t="s">
        <v>20</v>
      </c>
      <c r="C53" s="2" t="s">
        <v>81</v>
      </c>
      <c r="D53" s="2" t="s">
        <v>80</v>
      </c>
    </row>
    <row r="54" spans="2:4" x14ac:dyDescent="0.3">
      <c r="B54" s="2" t="s">
        <v>20</v>
      </c>
      <c r="C54" s="2" t="s">
        <v>81</v>
      </c>
      <c r="D54" s="2" t="s">
        <v>82</v>
      </c>
    </row>
    <row r="55" spans="2:4" x14ac:dyDescent="0.3">
      <c r="B55" s="2" t="s">
        <v>92</v>
      </c>
      <c r="C55" s="2" t="s">
        <v>93</v>
      </c>
      <c r="D55" s="8"/>
    </row>
    <row r="56" spans="2:4" x14ac:dyDescent="0.3">
      <c r="B56" s="2" t="s">
        <v>88</v>
      </c>
      <c r="C56" s="2" t="s">
        <v>89</v>
      </c>
      <c r="D56" s="2" t="s">
        <v>86</v>
      </c>
    </row>
    <row r="57" spans="2:4" x14ac:dyDescent="0.3">
      <c r="B57" s="2" t="s">
        <v>88</v>
      </c>
      <c r="C57" s="2" t="s">
        <v>89</v>
      </c>
      <c r="D57" s="2" t="s">
        <v>87</v>
      </c>
    </row>
    <row r="58" spans="2:4" x14ac:dyDescent="0.3">
      <c r="B58" s="2" t="s">
        <v>88</v>
      </c>
      <c r="C58" s="2" t="s">
        <v>89</v>
      </c>
      <c r="D58" s="2">
        <v>1233080050</v>
      </c>
    </row>
    <row r="59" spans="2:4" x14ac:dyDescent="0.3">
      <c r="B59" s="2" t="s">
        <v>88</v>
      </c>
      <c r="C59" s="2" t="s">
        <v>89</v>
      </c>
      <c r="D59" s="2">
        <v>1211105675</v>
      </c>
    </row>
    <row r="60" spans="2:4" x14ac:dyDescent="0.3">
      <c r="B60" s="2" t="s">
        <v>88</v>
      </c>
      <c r="C60" s="2" t="s">
        <v>89</v>
      </c>
      <c r="D60" s="2">
        <v>1211102470</v>
      </c>
    </row>
    <row r="61" spans="2:4" x14ac:dyDescent="0.3">
      <c r="B61" s="2" t="s">
        <v>88</v>
      </c>
      <c r="C61" s="2" t="s">
        <v>89</v>
      </c>
      <c r="D61" s="2" t="s">
        <v>90</v>
      </c>
    </row>
    <row r="62" spans="2:4" x14ac:dyDescent="0.3">
      <c r="B62" s="2" t="s">
        <v>88</v>
      </c>
      <c r="C62" s="2" t="s">
        <v>89</v>
      </c>
      <c r="D62" s="2">
        <v>1233350055</v>
      </c>
    </row>
    <row r="63" spans="2:4" x14ac:dyDescent="0.3">
      <c r="B63" s="2" t="s">
        <v>88</v>
      </c>
      <c r="C63" s="2" t="s">
        <v>89</v>
      </c>
      <c r="D63" s="2">
        <v>1211103675</v>
      </c>
    </row>
    <row r="64" spans="2:4" x14ac:dyDescent="0.3">
      <c r="B64" s="2" t="s">
        <v>88</v>
      </c>
      <c r="C64" s="2" t="s">
        <v>89</v>
      </c>
      <c r="D64" s="2">
        <v>1211103671</v>
      </c>
    </row>
    <row r="65" spans="1:5" x14ac:dyDescent="0.3">
      <c r="B65" s="2" t="s">
        <v>88</v>
      </c>
      <c r="C65" s="2" t="s">
        <v>89</v>
      </c>
      <c r="D65" s="2" t="s">
        <v>91</v>
      </c>
    </row>
    <row r="66" spans="1:5" x14ac:dyDescent="0.3">
      <c r="B66" s="2" t="s">
        <v>88</v>
      </c>
      <c r="C66" s="2" t="s">
        <v>89</v>
      </c>
      <c r="D66" s="2">
        <v>1655307024</v>
      </c>
    </row>
    <row r="67" spans="1:5" x14ac:dyDescent="0.3">
      <c r="B67" s="2" t="s">
        <v>88</v>
      </c>
      <c r="C67" s="2" t="s">
        <v>89</v>
      </c>
      <c r="D67" s="2">
        <v>1211104270</v>
      </c>
    </row>
    <row r="68" spans="1:5" x14ac:dyDescent="0.3">
      <c r="B68" s="2" t="s">
        <v>88</v>
      </c>
      <c r="C68" s="2" t="s">
        <v>89</v>
      </c>
      <c r="D68" s="2" t="s">
        <v>105</v>
      </c>
    </row>
    <row r="69" spans="1:5" x14ac:dyDescent="0.3">
      <c r="B69" s="2" t="s">
        <v>88</v>
      </c>
      <c r="C69" s="2" t="s">
        <v>89</v>
      </c>
      <c r="D69" s="2" t="s">
        <v>106</v>
      </c>
    </row>
    <row r="70" spans="1:5" x14ac:dyDescent="0.3">
      <c r="B70" s="2" t="s">
        <v>88</v>
      </c>
      <c r="C70" s="2" t="s">
        <v>89</v>
      </c>
      <c r="D70" s="2" t="s">
        <v>107</v>
      </c>
    </row>
    <row r="71" spans="1:5" x14ac:dyDescent="0.3">
      <c r="B71" s="2" t="s">
        <v>88</v>
      </c>
      <c r="C71" s="2" t="s">
        <v>89</v>
      </c>
      <c r="D71" s="2">
        <v>1440095750</v>
      </c>
    </row>
    <row r="72" spans="1:5" x14ac:dyDescent="0.3">
      <c r="B72" s="2" t="s">
        <v>136</v>
      </c>
      <c r="C72" s="2" t="s">
        <v>83</v>
      </c>
      <c r="D72" s="2" t="s">
        <v>84</v>
      </c>
      <c r="E72" s="3" t="s">
        <v>85</v>
      </c>
    </row>
    <row r="73" spans="1:5" x14ac:dyDescent="0.3">
      <c r="B73" s="2" t="s">
        <v>137</v>
      </c>
      <c r="C73" s="2" t="s">
        <v>108</v>
      </c>
      <c r="D73" s="2" t="s">
        <v>109</v>
      </c>
      <c r="E73" s="3" t="s">
        <v>85</v>
      </c>
    </row>
    <row r="74" spans="1:5" x14ac:dyDescent="0.3">
      <c r="B74" s="2" t="s">
        <v>137</v>
      </c>
      <c r="C74" s="2" t="s">
        <v>110</v>
      </c>
      <c r="D74" s="2" t="s">
        <v>111</v>
      </c>
      <c r="E74" s="3" t="s">
        <v>85</v>
      </c>
    </row>
    <row r="75" spans="1:5" x14ac:dyDescent="0.3">
      <c r="B75" s="2" t="s">
        <v>69</v>
      </c>
      <c r="C75" s="2" t="s">
        <v>71</v>
      </c>
      <c r="D75" s="2" t="s">
        <v>131</v>
      </c>
      <c r="E75" s="3" t="s">
        <v>72</v>
      </c>
    </row>
    <row r="76" spans="1:5" x14ac:dyDescent="0.3">
      <c r="A76" s="7">
        <v>45972</v>
      </c>
      <c r="B76" s="2" t="s">
        <v>6</v>
      </c>
      <c r="C76" s="2" t="s">
        <v>120</v>
      </c>
      <c r="D76" s="2" t="s">
        <v>96</v>
      </c>
    </row>
    <row r="77" spans="1:5" x14ac:dyDescent="0.3">
      <c r="B77" s="2" t="s">
        <v>6</v>
      </c>
      <c r="C77" s="2" t="s">
        <v>121</v>
      </c>
      <c r="D77" s="2" t="s">
        <v>97</v>
      </c>
    </row>
    <row r="78" spans="1:5" x14ac:dyDescent="0.3">
      <c r="B78" s="13" t="s">
        <v>6</v>
      </c>
      <c r="C78" s="13" t="s">
        <v>122</v>
      </c>
      <c r="D78" s="13" t="s">
        <v>98</v>
      </c>
    </row>
    <row r="79" spans="1:5" x14ac:dyDescent="0.3">
      <c r="B79" s="2" t="s">
        <v>136</v>
      </c>
      <c r="C79" s="2" t="s">
        <v>129</v>
      </c>
      <c r="D79" s="2" t="s">
        <v>130</v>
      </c>
    </row>
    <row r="80" spans="1:5" x14ac:dyDescent="0.3">
      <c r="B80" s="2" t="s">
        <v>136</v>
      </c>
      <c r="C80" s="2" t="s">
        <v>138</v>
      </c>
      <c r="D80" s="2" t="s">
        <v>139</v>
      </c>
    </row>
    <row r="81" spans="2:5" x14ac:dyDescent="0.3">
      <c r="B81" s="2" t="s">
        <v>137</v>
      </c>
      <c r="C81" s="2" t="s">
        <v>140</v>
      </c>
      <c r="D81" s="2" t="s">
        <v>141</v>
      </c>
    </row>
    <row r="82" spans="2:5" x14ac:dyDescent="0.3">
      <c r="B82" s="2" t="s">
        <v>136</v>
      </c>
      <c r="C82" s="2" t="s">
        <v>147</v>
      </c>
      <c r="D82" s="2" t="s">
        <v>148</v>
      </c>
    </row>
    <row r="83" spans="2:5" x14ac:dyDescent="0.3">
      <c r="B83" s="2" t="s">
        <v>136</v>
      </c>
      <c r="C83" s="2" t="s">
        <v>149</v>
      </c>
      <c r="D83" s="2" t="s">
        <v>150</v>
      </c>
    </row>
    <row r="84" spans="2:5" x14ac:dyDescent="0.3">
      <c r="B84" s="2" t="s">
        <v>136</v>
      </c>
      <c r="C84" s="2" t="s">
        <v>142</v>
      </c>
      <c r="D84" s="2" t="s">
        <v>143</v>
      </c>
    </row>
    <row r="85" spans="2:5" x14ac:dyDescent="0.3">
      <c r="B85" s="2" t="s">
        <v>136</v>
      </c>
      <c r="C85" s="2" t="s">
        <v>144</v>
      </c>
      <c r="D85" s="2" t="s">
        <v>159</v>
      </c>
    </row>
    <row r="86" spans="2:5" x14ac:dyDescent="0.3">
      <c r="B86" s="2" t="s">
        <v>136</v>
      </c>
      <c r="C86" s="2" t="s">
        <v>145</v>
      </c>
      <c r="D86" s="2" t="s">
        <v>146</v>
      </c>
    </row>
    <row r="87" spans="2:5" x14ac:dyDescent="0.3">
      <c r="B87" s="2" t="s">
        <v>136</v>
      </c>
      <c r="C87" s="2" t="s">
        <v>158</v>
      </c>
      <c r="D87" s="2" t="s">
        <v>151</v>
      </c>
      <c r="E87" s="12"/>
    </row>
    <row r="88" spans="2:5" x14ac:dyDescent="0.3">
      <c r="B88" s="2" t="s">
        <v>136</v>
      </c>
      <c r="C88" s="2" t="s">
        <v>160</v>
      </c>
      <c r="D88" s="2" t="s">
        <v>161</v>
      </c>
      <c r="E88" s="12"/>
    </row>
    <row r="89" spans="2:5" x14ac:dyDescent="0.3">
      <c r="B89" s="2" t="s">
        <v>136</v>
      </c>
      <c r="C89" s="2" t="s">
        <v>162</v>
      </c>
      <c r="D89" s="2" t="s">
        <v>163</v>
      </c>
    </row>
    <row r="90" spans="2:5" x14ac:dyDescent="0.3">
      <c r="B90" s="2" t="s">
        <v>136</v>
      </c>
      <c r="C90" s="2" t="s">
        <v>164</v>
      </c>
      <c r="D90" s="2" t="s">
        <v>165</v>
      </c>
    </row>
    <row r="91" spans="2:5" x14ac:dyDescent="0.3">
      <c r="B91" s="2" t="s">
        <v>20</v>
      </c>
      <c r="C91" s="2" t="s">
        <v>155</v>
      </c>
      <c r="D91" s="2" t="s">
        <v>152</v>
      </c>
    </row>
    <row r="92" spans="2:5" x14ac:dyDescent="0.3">
      <c r="B92" s="2" t="s">
        <v>20</v>
      </c>
      <c r="C92" s="2" t="s">
        <v>155</v>
      </c>
      <c r="D92" s="2" t="s">
        <v>153</v>
      </c>
    </row>
    <row r="93" spans="2:5" x14ac:dyDescent="0.3">
      <c r="B93" s="2" t="s">
        <v>20</v>
      </c>
      <c r="C93" s="2" t="s">
        <v>155</v>
      </c>
      <c r="D93" s="2" t="s">
        <v>154</v>
      </c>
    </row>
    <row r="94" spans="2:5" x14ac:dyDescent="0.3">
      <c r="B94" s="2" t="s">
        <v>21</v>
      </c>
      <c r="C94" s="2" t="s">
        <v>67</v>
      </c>
      <c r="D94" s="2" t="s">
        <v>156</v>
      </c>
      <c r="E94" s="12"/>
    </row>
    <row r="95" spans="2:5" x14ac:dyDescent="0.3">
      <c r="B95" s="2" t="s">
        <v>21</v>
      </c>
      <c r="C95" s="2" t="s">
        <v>68</v>
      </c>
      <c r="D95" s="2" t="s">
        <v>157</v>
      </c>
      <c r="E95" s="12"/>
    </row>
    <row r="96" spans="2:5" x14ac:dyDescent="0.3">
      <c r="B96" s="2" t="s">
        <v>166</v>
      </c>
      <c r="C96" s="2" t="s">
        <v>167</v>
      </c>
      <c r="D96" s="2" t="s">
        <v>168</v>
      </c>
    </row>
    <row r="97" spans="1:5" x14ac:dyDescent="0.3">
      <c r="A97" s="7">
        <v>45973</v>
      </c>
      <c r="B97" s="2" t="s">
        <v>136</v>
      </c>
      <c r="C97" s="13" t="s">
        <v>205</v>
      </c>
      <c r="D97" s="13" t="s">
        <v>206</v>
      </c>
    </row>
    <row r="98" spans="1:5" x14ac:dyDescent="0.3">
      <c r="B98" s="13" t="s">
        <v>136</v>
      </c>
      <c r="C98" s="13" t="s">
        <v>207</v>
      </c>
      <c r="D98" s="13" t="s">
        <v>208</v>
      </c>
    </row>
    <row r="99" spans="1:5" x14ac:dyDescent="0.3">
      <c r="B99" s="2" t="s">
        <v>136</v>
      </c>
      <c r="C99" s="13" t="s">
        <v>209</v>
      </c>
      <c r="D99" s="13" t="s">
        <v>210</v>
      </c>
    </row>
    <row r="100" spans="1:5" x14ac:dyDescent="0.3">
      <c r="B100" s="2" t="s">
        <v>69</v>
      </c>
      <c r="C100" s="13" t="s">
        <v>71</v>
      </c>
      <c r="D100" s="2" t="s">
        <v>211</v>
      </c>
      <c r="E100" s="3" t="s">
        <v>215</v>
      </c>
    </row>
    <row r="101" spans="1:5" x14ac:dyDescent="0.3">
      <c r="B101" s="13" t="s">
        <v>69</v>
      </c>
      <c r="C101" s="13" t="s">
        <v>71</v>
      </c>
      <c r="D101" s="2" t="s">
        <v>212</v>
      </c>
      <c r="E101" s="3" t="s">
        <v>72</v>
      </c>
    </row>
    <row r="102" spans="1:5" x14ac:dyDescent="0.3">
      <c r="B102" s="13" t="s">
        <v>69</v>
      </c>
      <c r="C102" s="13" t="s">
        <v>71</v>
      </c>
      <c r="D102" s="2" t="s">
        <v>213</v>
      </c>
      <c r="E102" s="3" t="s">
        <v>72</v>
      </c>
    </row>
    <row r="103" spans="1:5" x14ac:dyDescent="0.3">
      <c r="B103" s="13" t="s">
        <v>69</v>
      </c>
      <c r="C103" s="13" t="s">
        <v>71</v>
      </c>
      <c r="D103" s="2" t="s">
        <v>214</v>
      </c>
      <c r="E103" s="3" t="s">
        <v>72</v>
      </c>
    </row>
    <row r="104" spans="1:5" x14ac:dyDescent="0.3">
      <c r="B104" s="2" t="s">
        <v>69</v>
      </c>
      <c r="C104" s="2" t="s">
        <v>219</v>
      </c>
      <c r="D104" s="2" t="s">
        <v>217</v>
      </c>
      <c r="E104" s="19" t="s">
        <v>219</v>
      </c>
    </row>
    <row r="105" spans="1:5" x14ac:dyDescent="0.3">
      <c r="B105" s="13" t="s">
        <v>69</v>
      </c>
      <c r="C105" s="13" t="s">
        <v>219</v>
      </c>
      <c r="D105" s="2" t="s">
        <v>218</v>
      </c>
      <c r="E105" s="19" t="s">
        <v>219</v>
      </c>
    </row>
    <row r="106" spans="1:5" x14ac:dyDescent="0.3">
      <c r="B106" s="2" t="s">
        <v>21</v>
      </c>
      <c r="C106" s="2" t="s">
        <v>220</v>
      </c>
      <c r="D106" s="2" t="s">
        <v>221</v>
      </c>
    </row>
    <row r="107" spans="1:5" x14ac:dyDescent="0.3">
      <c r="B107" s="13" t="s">
        <v>20</v>
      </c>
      <c r="C107" s="13" t="s">
        <v>81</v>
      </c>
      <c r="D107" s="2" t="s">
        <v>224</v>
      </c>
    </row>
    <row r="108" spans="1:5" x14ac:dyDescent="0.3">
      <c r="B108" s="13" t="s">
        <v>136</v>
      </c>
      <c r="C108" s="13" t="s">
        <v>129</v>
      </c>
      <c r="D108" s="13" t="s">
        <v>130</v>
      </c>
    </row>
    <row r="109" spans="1:5" x14ac:dyDescent="0.3">
      <c r="B109" s="2" t="s">
        <v>137</v>
      </c>
      <c r="C109" s="13" t="s">
        <v>225</v>
      </c>
      <c r="D109" s="13" t="s">
        <v>226</v>
      </c>
    </row>
    <row r="110" spans="1:5" x14ac:dyDescent="0.3">
      <c r="B110" s="2" t="s">
        <v>31</v>
      </c>
      <c r="C110" s="2" t="s">
        <v>227</v>
      </c>
      <c r="D110" s="8"/>
    </row>
    <row r="111" spans="1:5" x14ac:dyDescent="0.3">
      <c r="B111" s="2" t="s">
        <v>21</v>
      </c>
      <c r="C111" s="13" t="s">
        <v>67</v>
      </c>
      <c r="D111" s="2" t="s">
        <v>239</v>
      </c>
    </row>
    <row r="112" spans="1:5" ht="32.4" x14ac:dyDescent="0.3">
      <c r="B112" s="13" t="s">
        <v>21</v>
      </c>
      <c r="C112" s="13" t="s">
        <v>68</v>
      </c>
      <c r="D112" s="21" t="s">
        <v>238</v>
      </c>
    </row>
    <row r="113" spans="1:5" x14ac:dyDescent="0.3">
      <c r="B113" s="13" t="s">
        <v>136</v>
      </c>
      <c r="C113" s="13" t="s">
        <v>228</v>
      </c>
      <c r="D113" s="13" t="s">
        <v>229</v>
      </c>
    </row>
    <row r="114" spans="1:5" x14ac:dyDescent="0.3">
      <c r="B114" s="13" t="s">
        <v>136</v>
      </c>
      <c r="C114" s="13" t="s">
        <v>234</v>
      </c>
      <c r="D114" s="13" t="s">
        <v>235</v>
      </c>
    </row>
    <row r="115" spans="1:5" x14ac:dyDescent="0.3">
      <c r="B115" s="13" t="s">
        <v>136</v>
      </c>
      <c r="C115" s="13" t="s">
        <v>236</v>
      </c>
      <c r="D115" s="13" t="s">
        <v>237</v>
      </c>
    </row>
    <row r="116" spans="1:5" x14ac:dyDescent="0.3">
      <c r="A116" s="7">
        <v>45974</v>
      </c>
      <c r="B116" s="2" t="s">
        <v>136</v>
      </c>
      <c r="C116" s="13" t="s">
        <v>230</v>
      </c>
      <c r="D116" s="13" t="s">
        <v>231</v>
      </c>
    </row>
    <row r="117" spans="1:5" x14ac:dyDescent="0.3">
      <c r="B117" s="13" t="s">
        <v>136</v>
      </c>
      <c r="C117" s="13" t="s">
        <v>232</v>
      </c>
      <c r="D117" s="13" t="s">
        <v>233</v>
      </c>
    </row>
    <row r="118" spans="1:5" x14ac:dyDescent="0.3">
      <c r="B118" s="13" t="s">
        <v>166</v>
      </c>
      <c r="C118" s="13" t="s">
        <v>167</v>
      </c>
    </row>
    <row r="119" spans="1:5" x14ac:dyDescent="0.3">
      <c r="B119" s="2" t="s">
        <v>69</v>
      </c>
      <c r="C119" s="2" t="s">
        <v>242</v>
      </c>
      <c r="D119" s="2" t="s">
        <v>241</v>
      </c>
      <c r="E119" s="3" t="s">
        <v>244</v>
      </c>
    </row>
  </sheetData>
  <autoFilter ref="G1:G77" xr:uid="{8C101FB6-F440-4FDD-9D90-20B88D63F5A4}"/>
  <mergeCells count="8">
    <mergeCell ref="L15:L18"/>
    <mergeCell ref="H18:I18"/>
    <mergeCell ref="C1:D1"/>
    <mergeCell ref="G1:J1"/>
    <mergeCell ref="H17:I17"/>
    <mergeCell ref="L1:N1"/>
    <mergeCell ref="L7:L8"/>
    <mergeCell ref="L9:L14"/>
  </mergeCells>
  <phoneticPr fontId="1" type="noConversion"/>
  <dataValidations count="2">
    <dataValidation type="list" allowBlank="1" showInputMessage="1" showErrorMessage="1" sqref="G2:G7 B1:B1048576" xr:uid="{C88A34A4-7A3C-49A8-9886-0B60F7EC9707}">
      <formula1>"Greendata 承認-電子件,Greendata 承認-機構件,教學,SOP編輯與更新,學習,實作,週報,Assign,修改品名審核,會議記錄"</formula1>
    </dataValidation>
    <dataValidation type="list" allowBlank="1" showInputMessage="1" showErrorMessage="1" sqref="G8:G18 G23:G1048576" xr:uid="{284A2EC4-68BC-47D7-89D7-F996B1D693BB}">
      <formula1>"Greendata 承認,教學,SOP編輯與更新,學習,實作,週報,Assign,修改品名審核,會議記錄"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246F-71A1-4272-BD31-C56137134745}">
  <sheetPr codeName="工作表3"/>
  <dimension ref="A1:M122"/>
  <sheetViews>
    <sheetView zoomScale="85" zoomScaleNormal="85" workbookViewId="0">
      <pane ySplit="1" topLeftCell="A83" activePane="bottomLeft" state="frozen"/>
      <selection pane="bottomLeft" activeCell="C9" sqref="C9"/>
    </sheetView>
  </sheetViews>
  <sheetFormatPr defaultRowHeight="16.2" x14ac:dyDescent="0.3"/>
  <cols>
    <col min="1" max="1" width="13.109375" style="24" customWidth="1"/>
    <col min="2" max="2" width="24.44140625" style="29" bestFit="1" customWidth="1"/>
    <col min="3" max="3" width="41.33203125" style="29" bestFit="1" customWidth="1"/>
    <col min="4" max="4" width="38" style="29" bestFit="1" customWidth="1"/>
    <col min="5" max="5" width="40.88671875" style="38" bestFit="1" customWidth="1"/>
    <col min="7" max="7" width="15.6640625" style="26" bestFit="1" customWidth="1"/>
    <col min="8" max="8" width="39" style="26" bestFit="1" customWidth="1"/>
    <col min="9" max="9" width="8.88671875" style="29"/>
    <col min="11" max="11" width="20.77734375" style="1" bestFit="1" customWidth="1"/>
    <col min="12" max="12" width="38.5546875" style="1" bestFit="1" customWidth="1"/>
    <col min="13" max="13" width="8.88671875" style="1"/>
  </cols>
  <sheetData>
    <row r="1" spans="1:13" s="1" customFormat="1" x14ac:dyDescent="0.3">
      <c r="A1" s="33" t="s">
        <v>0</v>
      </c>
      <c r="B1" s="34" t="s">
        <v>1</v>
      </c>
      <c r="C1" s="153" t="s">
        <v>95</v>
      </c>
      <c r="D1" s="153"/>
      <c r="E1" s="35" t="s">
        <v>2</v>
      </c>
      <c r="G1" s="154" t="s">
        <v>459</v>
      </c>
      <c r="H1" s="154"/>
      <c r="I1" s="154"/>
      <c r="K1" s="155" t="s">
        <v>132</v>
      </c>
      <c r="L1" s="155"/>
      <c r="M1" s="155"/>
    </row>
    <row r="2" spans="1:13" x14ac:dyDescent="0.3">
      <c r="A2" s="36">
        <v>45974</v>
      </c>
      <c r="B2" s="28" t="s">
        <v>136</v>
      </c>
      <c r="C2" s="28" t="s">
        <v>246</v>
      </c>
      <c r="D2" s="28" t="s">
        <v>247</v>
      </c>
      <c r="E2" s="37"/>
      <c r="G2" s="29">
        <v>10</v>
      </c>
      <c r="H2" s="27" t="s">
        <v>113</v>
      </c>
      <c r="I2" s="24" t="s">
        <v>460</v>
      </c>
      <c r="K2" s="156" t="s">
        <v>180</v>
      </c>
      <c r="L2" s="25" t="s">
        <v>263</v>
      </c>
      <c r="M2" s="25">
        <f>COUNTIF(B:B,"*審核-14EX*")</f>
        <v>6</v>
      </c>
    </row>
    <row r="3" spans="1:13" x14ac:dyDescent="0.3">
      <c r="A3" s="36"/>
      <c r="B3" s="28" t="s">
        <v>21</v>
      </c>
      <c r="C3" s="28" t="s">
        <v>248</v>
      </c>
      <c r="D3" s="28" t="s">
        <v>249</v>
      </c>
      <c r="E3" s="37"/>
      <c r="G3" s="29">
        <v>11</v>
      </c>
      <c r="H3" s="27" t="s">
        <v>114</v>
      </c>
      <c r="I3" s="24" t="s">
        <v>460</v>
      </c>
      <c r="K3" s="156"/>
      <c r="L3" s="25" t="s">
        <v>134</v>
      </c>
      <c r="M3" s="25">
        <f>COUNTIF(B:B,"*審核-電子件*")</f>
        <v>22</v>
      </c>
    </row>
    <row r="4" spans="1:13" x14ac:dyDescent="0.3">
      <c r="A4" s="36"/>
      <c r="B4" s="28" t="s">
        <v>265</v>
      </c>
      <c r="C4" s="29" t="s">
        <v>261</v>
      </c>
      <c r="D4" s="29" t="s">
        <v>262</v>
      </c>
      <c r="G4" s="29">
        <v>12</v>
      </c>
      <c r="H4" s="27" t="s">
        <v>115</v>
      </c>
      <c r="I4" s="24" t="s">
        <v>460</v>
      </c>
      <c r="K4" s="156"/>
      <c r="L4" s="25" t="s">
        <v>135</v>
      </c>
      <c r="M4" s="25">
        <f>COUNTIF(B:B,"*審核-機構件*")</f>
        <v>4</v>
      </c>
    </row>
    <row r="5" spans="1:13" ht="32.4" x14ac:dyDescent="0.3">
      <c r="A5" s="36"/>
      <c r="B5" s="28" t="s">
        <v>425</v>
      </c>
      <c r="C5" s="28" t="s">
        <v>260</v>
      </c>
      <c r="D5" s="28" t="s">
        <v>250</v>
      </c>
      <c r="E5" s="37" t="s">
        <v>259</v>
      </c>
      <c r="G5" s="29">
        <v>1255</v>
      </c>
      <c r="H5" s="27" t="s">
        <v>358</v>
      </c>
      <c r="I5" s="24"/>
      <c r="K5" s="156"/>
      <c r="L5" s="28" t="s">
        <v>441</v>
      </c>
      <c r="M5" s="25">
        <f>COUNTIF(B:B,"*修改品名*")</f>
        <v>5</v>
      </c>
    </row>
    <row r="6" spans="1:13" x14ac:dyDescent="0.3">
      <c r="A6" s="36"/>
      <c r="B6" s="28" t="s">
        <v>267</v>
      </c>
      <c r="C6" s="28" t="s">
        <v>251</v>
      </c>
      <c r="D6" s="28" t="s">
        <v>252</v>
      </c>
      <c r="E6" s="37"/>
      <c r="G6" s="29">
        <v>13</v>
      </c>
      <c r="H6" s="27" t="s">
        <v>116</v>
      </c>
      <c r="I6" s="24" t="s">
        <v>460</v>
      </c>
      <c r="K6" s="25" t="s">
        <v>269</v>
      </c>
      <c r="L6" s="25" t="s">
        <v>266</v>
      </c>
      <c r="M6" s="25">
        <f>COUNTIF(B:B,"*半成品 ERP*")</f>
        <v>16</v>
      </c>
    </row>
    <row r="7" spans="1:13" x14ac:dyDescent="0.3">
      <c r="A7" s="36"/>
      <c r="B7" s="28" t="s">
        <v>267</v>
      </c>
      <c r="C7" s="28" t="s">
        <v>253</v>
      </c>
      <c r="D7" s="28" t="s">
        <v>254</v>
      </c>
      <c r="E7" s="37"/>
      <c r="G7" s="29">
        <v>14</v>
      </c>
      <c r="H7" s="27" t="s">
        <v>359</v>
      </c>
      <c r="I7" s="24"/>
      <c r="K7" s="25" t="s">
        <v>270</v>
      </c>
      <c r="L7" s="25" t="s">
        <v>266</v>
      </c>
      <c r="M7" s="25">
        <f>COUNTIF(B:B,"*製成品 ERP*")</f>
        <v>3</v>
      </c>
    </row>
    <row r="8" spans="1:13" x14ac:dyDescent="0.3">
      <c r="A8" s="36"/>
      <c r="B8" s="29" t="s">
        <v>69</v>
      </c>
      <c r="C8" s="29" t="s">
        <v>242</v>
      </c>
      <c r="D8" s="28" t="s">
        <v>255</v>
      </c>
      <c r="E8" s="38" t="s">
        <v>244</v>
      </c>
      <c r="G8" s="29">
        <v>15</v>
      </c>
      <c r="H8" s="27" t="s">
        <v>117</v>
      </c>
      <c r="I8" s="24" t="s">
        <v>460</v>
      </c>
      <c r="K8" s="28" t="s">
        <v>193</v>
      </c>
      <c r="L8" s="28" t="s">
        <v>191</v>
      </c>
      <c r="M8" s="25">
        <f>COUNTIF(E:E,"*Assign到AI倉*")</f>
        <v>2</v>
      </c>
    </row>
    <row r="9" spans="1:13" x14ac:dyDescent="0.3">
      <c r="A9" s="36"/>
      <c r="B9" s="28" t="s">
        <v>268</v>
      </c>
      <c r="C9" s="28" t="s">
        <v>258</v>
      </c>
      <c r="D9" s="28" t="s">
        <v>256</v>
      </c>
      <c r="E9" s="37" t="s">
        <v>257</v>
      </c>
      <c r="G9" s="29">
        <v>16</v>
      </c>
      <c r="H9" s="27" t="s">
        <v>360</v>
      </c>
      <c r="I9" s="24"/>
      <c r="K9" s="28" t="s">
        <v>216</v>
      </c>
      <c r="L9" s="28" t="s">
        <v>191</v>
      </c>
      <c r="M9" s="25">
        <f>COUNTIF(E:E,"*Assign到AS倉*")</f>
        <v>3</v>
      </c>
    </row>
    <row r="10" spans="1:13" x14ac:dyDescent="0.3">
      <c r="A10" s="36"/>
      <c r="B10" s="29" t="s">
        <v>136</v>
      </c>
      <c r="C10" s="29" t="s">
        <v>271</v>
      </c>
      <c r="D10" s="29" t="s">
        <v>272</v>
      </c>
      <c r="G10" s="29">
        <v>165</v>
      </c>
      <c r="H10" s="27" t="s">
        <v>118</v>
      </c>
      <c r="I10" s="24" t="s">
        <v>460</v>
      </c>
      <c r="K10" s="25" t="s">
        <v>243</v>
      </c>
      <c r="L10" s="25" t="s">
        <v>242</v>
      </c>
      <c r="M10" s="25">
        <f>COUNTIF(E:E,"*Assign到AC倉*")</f>
        <v>4</v>
      </c>
    </row>
    <row r="11" spans="1:13" x14ac:dyDescent="0.3">
      <c r="B11" s="29" t="s">
        <v>69</v>
      </c>
      <c r="C11" s="29" t="s">
        <v>71</v>
      </c>
      <c r="D11" s="29" t="s">
        <v>273</v>
      </c>
      <c r="E11" s="39" t="s">
        <v>72</v>
      </c>
      <c r="G11" s="29">
        <v>17</v>
      </c>
      <c r="H11" s="27" t="s">
        <v>96</v>
      </c>
      <c r="I11" s="24" t="s">
        <v>460</v>
      </c>
      <c r="K11" s="28" t="s">
        <v>320</v>
      </c>
      <c r="L11" s="25" t="s">
        <v>322</v>
      </c>
      <c r="M11" s="25">
        <f>COUNTIF(C:C,"*Control Code 修改*")</f>
        <v>3</v>
      </c>
    </row>
    <row r="12" spans="1:13" x14ac:dyDescent="0.3">
      <c r="A12" s="36">
        <v>45975</v>
      </c>
      <c r="B12" s="29" t="s">
        <v>264</v>
      </c>
      <c r="C12" s="29" t="s">
        <v>275</v>
      </c>
      <c r="D12" s="29" t="s">
        <v>274</v>
      </c>
      <c r="G12" s="29">
        <v>1750</v>
      </c>
      <c r="H12" s="27" t="s">
        <v>97</v>
      </c>
      <c r="I12" s="24" t="s">
        <v>460</v>
      </c>
      <c r="K12" s="157" t="s">
        <v>133</v>
      </c>
      <c r="L12" s="25" t="s">
        <v>134</v>
      </c>
      <c r="M12" s="25">
        <f>COUNTIF(B:B,"*Greendata 承認-電子件*")</f>
        <v>29</v>
      </c>
    </row>
    <row r="13" spans="1:13" x14ac:dyDescent="0.3">
      <c r="A13" s="36"/>
      <c r="B13" s="29" t="s">
        <v>69</v>
      </c>
      <c r="C13" s="29" t="s">
        <v>242</v>
      </c>
      <c r="D13" s="29" t="s">
        <v>285</v>
      </c>
      <c r="E13" s="39" t="s">
        <v>244</v>
      </c>
      <c r="G13" s="29">
        <v>18</v>
      </c>
      <c r="H13" s="27" t="s">
        <v>361</v>
      </c>
      <c r="I13" s="24"/>
      <c r="K13" s="157"/>
      <c r="L13" s="28" t="s">
        <v>135</v>
      </c>
      <c r="M13" s="25">
        <f>COUNTIF(B:B,"*Greendata 承認-機構件*")</f>
        <v>1</v>
      </c>
    </row>
    <row r="14" spans="1:13" x14ac:dyDescent="0.3">
      <c r="A14" s="36"/>
      <c r="B14" s="29" t="s">
        <v>136</v>
      </c>
      <c r="C14" s="29" t="s">
        <v>286</v>
      </c>
      <c r="D14" s="29" t="s">
        <v>287</v>
      </c>
      <c r="G14" s="29">
        <v>190</v>
      </c>
      <c r="H14" s="27" t="s">
        <v>362</v>
      </c>
      <c r="I14" s="24"/>
      <c r="K14" s="149" t="s">
        <v>166</v>
      </c>
      <c r="L14" s="25" t="s">
        <v>171</v>
      </c>
      <c r="M14" s="25">
        <v>2</v>
      </c>
    </row>
    <row r="15" spans="1:13" x14ac:dyDescent="0.3">
      <c r="A15" s="36"/>
      <c r="B15" s="28" t="s">
        <v>136</v>
      </c>
      <c r="C15" s="29" t="s">
        <v>288</v>
      </c>
      <c r="D15" s="29" t="s">
        <v>289</v>
      </c>
      <c r="E15" s="37"/>
      <c r="G15" s="29">
        <v>197</v>
      </c>
      <c r="H15" s="27" t="s">
        <v>363</v>
      </c>
      <c r="I15" s="24"/>
      <c r="K15" s="150"/>
      <c r="L15" s="28" t="s">
        <v>407</v>
      </c>
      <c r="M15" s="25">
        <v>1</v>
      </c>
    </row>
    <row r="16" spans="1:13" x14ac:dyDescent="0.3">
      <c r="A16" s="36"/>
      <c r="B16" s="28" t="s">
        <v>136</v>
      </c>
      <c r="C16" s="28" t="s">
        <v>290</v>
      </c>
      <c r="D16" s="28" t="s">
        <v>291</v>
      </c>
      <c r="E16" s="37"/>
      <c r="G16" s="29">
        <v>20</v>
      </c>
      <c r="H16" s="27" t="s">
        <v>98</v>
      </c>
      <c r="I16" s="24" t="s">
        <v>460</v>
      </c>
      <c r="K16" s="151"/>
      <c r="L16" s="25" t="s">
        <v>406</v>
      </c>
      <c r="M16" s="25">
        <v>1</v>
      </c>
    </row>
    <row r="17" spans="1:13" x14ac:dyDescent="0.3">
      <c r="A17" s="36"/>
      <c r="B17" s="28" t="s">
        <v>136</v>
      </c>
      <c r="C17" s="28" t="s">
        <v>292</v>
      </c>
      <c r="D17" s="28" t="s">
        <v>293</v>
      </c>
      <c r="E17" s="37"/>
      <c r="G17" s="29">
        <v>21</v>
      </c>
      <c r="H17" s="27" t="s">
        <v>99</v>
      </c>
      <c r="K17" s="149" t="s">
        <v>182</v>
      </c>
      <c r="L17" s="25" t="s">
        <v>202</v>
      </c>
      <c r="M17" s="25">
        <f>COUNTIF(C:C,"*EVT Report &amp; P3 Schedule Report*")</f>
        <v>1</v>
      </c>
    </row>
    <row r="18" spans="1:13" x14ac:dyDescent="0.3">
      <c r="A18" s="36"/>
      <c r="B18" s="29" t="s">
        <v>69</v>
      </c>
      <c r="C18" s="29" t="s">
        <v>71</v>
      </c>
      <c r="D18" s="28" t="s">
        <v>294</v>
      </c>
      <c r="E18" s="39" t="s">
        <v>72</v>
      </c>
      <c r="G18" s="29">
        <v>22</v>
      </c>
      <c r="H18" s="27" t="s">
        <v>364</v>
      </c>
      <c r="K18" s="150"/>
      <c r="L18" s="28" t="s">
        <v>81</v>
      </c>
      <c r="M18" s="25">
        <f>COUNTIF(C:C,"*DVT Report &amp; P4/P5 Schedule Report*")</f>
        <v>1</v>
      </c>
    </row>
    <row r="19" spans="1:13" x14ac:dyDescent="0.3">
      <c r="A19" s="36"/>
      <c r="B19" s="28" t="s">
        <v>296</v>
      </c>
      <c r="C19" s="28" t="s">
        <v>297</v>
      </c>
      <c r="D19" s="28" t="s">
        <v>295</v>
      </c>
      <c r="E19" s="37"/>
      <c r="G19" s="29" t="s">
        <v>369</v>
      </c>
      <c r="H19" s="27" t="s">
        <v>101</v>
      </c>
      <c r="K19" s="151"/>
      <c r="L19" s="25" t="s">
        <v>409</v>
      </c>
      <c r="M19" s="25">
        <f>COUNTIF(C:C,"*PVT Report &amp; P3/P4/P5 Schedule Report*")</f>
        <v>1</v>
      </c>
    </row>
    <row r="20" spans="1:13" x14ac:dyDescent="0.3">
      <c r="A20" s="36"/>
      <c r="B20" s="28" t="s">
        <v>136</v>
      </c>
      <c r="C20" s="28" t="s">
        <v>298</v>
      </c>
      <c r="D20" s="28" t="s">
        <v>299</v>
      </c>
      <c r="E20" s="37"/>
      <c r="G20" s="29" t="s">
        <v>352</v>
      </c>
      <c r="H20" s="27" t="s">
        <v>102</v>
      </c>
    </row>
    <row r="21" spans="1:13" x14ac:dyDescent="0.3">
      <c r="A21" s="36"/>
      <c r="B21" s="28" t="s">
        <v>136</v>
      </c>
      <c r="C21" s="28" t="s">
        <v>144</v>
      </c>
      <c r="D21" s="28" t="s">
        <v>300</v>
      </c>
      <c r="E21" s="37"/>
      <c r="G21" s="29" t="s">
        <v>353</v>
      </c>
      <c r="H21" s="27" t="s">
        <v>365</v>
      </c>
    </row>
    <row r="22" spans="1:13" x14ac:dyDescent="0.3">
      <c r="A22" s="36"/>
      <c r="B22" s="28" t="s">
        <v>136</v>
      </c>
      <c r="C22" s="28" t="s">
        <v>145</v>
      </c>
      <c r="D22" s="28" t="s">
        <v>146</v>
      </c>
      <c r="E22" s="37"/>
      <c r="G22" s="29" t="s">
        <v>354</v>
      </c>
      <c r="H22" s="27" t="s">
        <v>366</v>
      </c>
    </row>
    <row r="23" spans="1:13" x14ac:dyDescent="0.3">
      <c r="A23" s="36"/>
      <c r="B23" s="28" t="s">
        <v>136</v>
      </c>
      <c r="C23" s="28" t="s">
        <v>228</v>
      </c>
      <c r="D23" s="28" t="s">
        <v>229</v>
      </c>
      <c r="E23" s="37"/>
      <c r="G23" s="29" t="s">
        <v>355</v>
      </c>
      <c r="H23" s="27" t="s">
        <v>103</v>
      </c>
    </row>
    <row r="24" spans="1:13" x14ac:dyDescent="0.3">
      <c r="A24" s="36"/>
      <c r="B24" s="28" t="s">
        <v>137</v>
      </c>
      <c r="C24" s="28" t="s">
        <v>225</v>
      </c>
      <c r="D24" s="28" t="s">
        <v>226</v>
      </c>
      <c r="E24" s="37"/>
      <c r="G24" s="29" t="s">
        <v>356</v>
      </c>
      <c r="H24" s="27" t="s">
        <v>104</v>
      </c>
    </row>
    <row r="25" spans="1:13" x14ac:dyDescent="0.3">
      <c r="A25" s="36">
        <v>45978</v>
      </c>
      <c r="B25" s="28" t="s">
        <v>69</v>
      </c>
      <c r="C25" s="29" t="s">
        <v>242</v>
      </c>
      <c r="D25" s="28" t="s">
        <v>301</v>
      </c>
      <c r="E25" s="38" t="s">
        <v>244</v>
      </c>
      <c r="G25" s="29" t="s">
        <v>357</v>
      </c>
      <c r="H25" s="27" t="s">
        <v>367</v>
      </c>
    </row>
    <row r="26" spans="1:13" x14ac:dyDescent="0.3">
      <c r="A26" s="36"/>
      <c r="B26" s="28" t="s">
        <v>69</v>
      </c>
      <c r="C26" s="29" t="s">
        <v>242</v>
      </c>
      <c r="D26" s="29" t="s">
        <v>302</v>
      </c>
      <c r="E26" s="38" t="s">
        <v>244</v>
      </c>
      <c r="G26" s="29">
        <v>968</v>
      </c>
      <c r="H26" s="27" t="s">
        <v>368</v>
      </c>
    </row>
    <row r="27" spans="1:13" x14ac:dyDescent="0.3">
      <c r="A27" s="36"/>
      <c r="B27" s="28" t="s">
        <v>136</v>
      </c>
      <c r="C27" s="28" t="s">
        <v>303</v>
      </c>
      <c r="D27" s="28" t="s">
        <v>304</v>
      </c>
      <c r="E27" s="37"/>
      <c r="G27" s="152" t="s">
        <v>283</v>
      </c>
      <c r="H27" s="152"/>
    </row>
    <row r="28" spans="1:13" x14ac:dyDescent="0.3">
      <c r="A28" s="36"/>
      <c r="B28" s="28" t="s">
        <v>136</v>
      </c>
      <c r="C28" s="28" t="s">
        <v>305</v>
      </c>
      <c r="D28" s="28" t="s">
        <v>306</v>
      </c>
      <c r="E28" s="37"/>
      <c r="G28" s="152" t="s">
        <v>284</v>
      </c>
      <c r="H28" s="152"/>
    </row>
    <row r="29" spans="1:13" x14ac:dyDescent="0.3">
      <c r="A29" s="36"/>
      <c r="B29" s="28" t="s">
        <v>136</v>
      </c>
      <c r="C29" s="28" t="s">
        <v>307</v>
      </c>
      <c r="D29" s="28" t="s">
        <v>308</v>
      </c>
      <c r="E29" s="37"/>
    </row>
    <row r="30" spans="1:13" x14ac:dyDescent="0.3">
      <c r="A30" s="36"/>
      <c r="B30" s="28" t="s">
        <v>136</v>
      </c>
      <c r="C30" s="28" t="s">
        <v>309</v>
      </c>
      <c r="D30" s="28" t="s">
        <v>310</v>
      </c>
      <c r="E30" s="37"/>
    </row>
    <row r="31" spans="1:13" x14ac:dyDescent="0.3">
      <c r="A31" s="36"/>
      <c r="B31" s="28" t="s">
        <v>136</v>
      </c>
      <c r="C31" s="28" t="s">
        <v>311</v>
      </c>
      <c r="D31" s="28" t="s">
        <v>312</v>
      </c>
      <c r="E31" s="37"/>
    </row>
    <row r="32" spans="1:13" x14ac:dyDescent="0.3">
      <c r="A32" s="36"/>
      <c r="B32" s="28" t="s">
        <v>136</v>
      </c>
      <c r="C32" s="28" t="s">
        <v>313</v>
      </c>
      <c r="D32" s="28" t="s">
        <v>314</v>
      </c>
      <c r="E32" s="37"/>
    </row>
    <row r="33" spans="1:13" x14ac:dyDescent="0.3">
      <c r="A33" s="36"/>
      <c r="B33" s="28" t="s">
        <v>136</v>
      </c>
      <c r="C33" s="28" t="s">
        <v>315</v>
      </c>
      <c r="D33" s="28" t="s">
        <v>316</v>
      </c>
      <c r="E33" s="37"/>
    </row>
    <row r="34" spans="1:13" x14ac:dyDescent="0.3">
      <c r="A34" s="36"/>
      <c r="B34" s="28" t="s">
        <v>20</v>
      </c>
      <c r="C34" s="28" t="s">
        <v>248</v>
      </c>
      <c r="D34" s="28" t="s">
        <v>319</v>
      </c>
      <c r="E34" s="37" t="s">
        <v>321</v>
      </c>
    </row>
    <row r="35" spans="1:13" x14ac:dyDescent="0.3">
      <c r="A35" s="36"/>
      <c r="B35" s="28" t="s">
        <v>440</v>
      </c>
      <c r="C35" s="28" t="s">
        <v>324</v>
      </c>
      <c r="D35" s="28" t="s">
        <v>323</v>
      </c>
      <c r="E35" s="37" t="s">
        <v>325</v>
      </c>
    </row>
    <row r="36" spans="1:13" x14ac:dyDescent="0.3">
      <c r="A36" s="36"/>
      <c r="B36" s="28" t="s">
        <v>440</v>
      </c>
      <c r="C36" s="28" t="s">
        <v>324</v>
      </c>
      <c r="D36" s="28">
        <v>1315000122</v>
      </c>
      <c r="E36" s="37" t="s">
        <v>325</v>
      </c>
    </row>
    <row r="37" spans="1:13" x14ac:dyDescent="0.3">
      <c r="A37" s="36"/>
      <c r="B37" s="28" t="s">
        <v>440</v>
      </c>
      <c r="C37" s="28" t="s">
        <v>324</v>
      </c>
      <c r="D37" s="28">
        <v>1315000122</v>
      </c>
      <c r="E37" s="37" t="s">
        <v>325</v>
      </c>
    </row>
    <row r="38" spans="1:13" x14ac:dyDescent="0.3">
      <c r="A38" s="36"/>
      <c r="B38" s="28" t="s">
        <v>440</v>
      </c>
      <c r="C38" s="28" t="s">
        <v>324</v>
      </c>
      <c r="D38" s="28">
        <v>1211000197</v>
      </c>
      <c r="E38" s="37" t="s">
        <v>325</v>
      </c>
    </row>
    <row r="39" spans="1:13" x14ac:dyDescent="0.3">
      <c r="A39" s="36"/>
      <c r="B39" s="28" t="s">
        <v>440</v>
      </c>
      <c r="C39" s="28" t="s">
        <v>324</v>
      </c>
      <c r="D39" s="28" t="s">
        <v>326</v>
      </c>
      <c r="E39" s="37" t="s">
        <v>325</v>
      </c>
      <c r="K39" s="23"/>
      <c r="L39" s="23"/>
      <c r="M39" s="23"/>
    </row>
    <row r="40" spans="1:13" x14ac:dyDescent="0.3">
      <c r="A40" s="36"/>
      <c r="B40" s="28" t="s">
        <v>267</v>
      </c>
      <c r="C40" s="28" t="s">
        <v>251</v>
      </c>
      <c r="D40" s="28" t="s">
        <v>327</v>
      </c>
      <c r="E40" s="37"/>
      <c r="K40" s="23"/>
      <c r="L40" s="23"/>
      <c r="M40" s="23"/>
    </row>
    <row r="41" spans="1:13" x14ac:dyDescent="0.3">
      <c r="A41" s="36"/>
      <c r="B41" s="28" t="s">
        <v>267</v>
      </c>
      <c r="C41" s="28" t="s">
        <v>471</v>
      </c>
      <c r="D41" s="28" t="s">
        <v>328</v>
      </c>
      <c r="E41" s="37"/>
    </row>
    <row r="42" spans="1:13" x14ac:dyDescent="0.3">
      <c r="A42" s="36"/>
      <c r="B42" s="28" t="s">
        <v>267</v>
      </c>
      <c r="C42" s="28" t="s">
        <v>251</v>
      </c>
      <c r="D42" s="28" t="s">
        <v>327</v>
      </c>
      <c r="E42" s="37"/>
    </row>
    <row r="43" spans="1:13" x14ac:dyDescent="0.3">
      <c r="A43" s="36"/>
      <c r="B43" s="28" t="s">
        <v>267</v>
      </c>
      <c r="C43" s="28" t="s">
        <v>253</v>
      </c>
      <c r="D43" s="28" t="s">
        <v>328</v>
      </c>
      <c r="E43" s="37"/>
    </row>
    <row r="44" spans="1:13" x14ac:dyDescent="0.3">
      <c r="A44" s="36"/>
      <c r="B44" s="28" t="s">
        <v>346</v>
      </c>
      <c r="C44" s="28" t="s">
        <v>342</v>
      </c>
      <c r="D44" s="28" t="s">
        <v>341</v>
      </c>
      <c r="E44" s="40"/>
    </row>
    <row r="45" spans="1:13" x14ac:dyDescent="0.3">
      <c r="A45" s="36"/>
      <c r="B45" s="28" t="s">
        <v>346</v>
      </c>
      <c r="C45" s="28" t="s">
        <v>342</v>
      </c>
      <c r="D45" s="28" t="s">
        <v>343</v>
      </c>
      <c r="E45" s="37"/>
    </row>
    <row r="46" spans="1:13" x14ac:dyDescent="0.3">
      <c r="A46" s="36"/>
      <c r="B46" s="28" t="s">
        <v>346</v>
      </c>
      <c r="C46" s="28" t="s">
        <v>342</v>
      </c>
      <c r="D46" s="28" t="s">
        <v>344</v>
      </c>
      <c r="E46" s="37"/>
    </row>
    <row r="47" spans="1:13" x14ac:dyDescent="0.3">
      <c r="A47" s="36"/>
      <c r="B47" s="28" t="s">
        <v>346</v>
      </c>
      <c r="C47" s="28" t="s">
        <v>342</v>
      </c>
      <c r="D47" s="28" t="s">
        <v>345</v>
      </c>
      <c r="E47" s="37"/>
    </row>
    <row r="48" spans="1:13" x14ac:dyDescent="0.3">
      <c r="A48" s="36"/>
      <c r="B48" s="28" t="s">
        <v>264</v>
      </c>
      <c r="C48" s="28" t="s">
        <v>342</v>
      </c>
      <c r="D48" s="28" t="s">
        <v>347</v>
      </c>
      <c r="E48" s="37"/>
      <c r="K48" s="23"/>
      <c r="L48" s="23"/>
      <c r="M48" s="23"/>
    </row>
    <row r="49" spans="1:13" x14ac:dyDescent="0.3">
      <c r="A49" s="36"/>
      <c r="B49" s="28" t="s">
        <v>267</v>
      </c>
      <c r="C49" s="28" t="s">
        <v>251</v>
      </c>
      <c r="D49" s="28" t="s">
        <v>348</v>
      </c>
      <c r="E49" s="37"/>
      <c r="K49" s="23"/>
      <c r="L49" s="23"/>
      <c r="M49" s="23"/>
    </row>
    <row r="50" spans="1:13" x14ac:dyDescent="0.3">
      <c r="A50" s="36"/>
      <c r="B50" s="28" t="s">
        <v>267</v>
      </c>
      <c r="C50" s="28" t="s">
        <v>349</v>
      </c>
      <c r="D50" s="28" t="s">
        <v>350</v>
      </c>
      <c r="E50" s="37"/>
      <c r="K50" s="23"/>
      <c r="L50" s="23"/>
      <c r="M50" s="23"/>
    </row>
    <row r="51" spans="1:13" x14ac:dyDescent="0.3">
      <c r="A51" s="36"/>
      <c r="B51" s="28" t="s">
        <v>20</v>
      </c>
      <c r="C51" s="28" t="s">
        <v>248</v>
      </c>
      <c r="D51" s="28" t="s">
        <v>351</v>
      </c>
      <c r="E51" s="37"/>
    </row>
    <row r="52" spans="1:13" x14ac:dyDescent="0.3">
      <c r="A52" s="36"/>
      <c r="B52" s="28" t="s">
        <v>20</v>
      </c>
      <c r="C52" s="28" t="s">
        <v>458</v>
      </c>
      <c r="D52" s="28" t="s">
        <v>380</v>
      </c>
      <c r="E52" s="37"/>
    </row>
    <row r="53" spans="1:13" x14ac:dyDescent="0.3">
      <c r="A53" s="36"/>
      <c r="B53" s="28" t="s">
        <v>20</v>
      </c>
      <c r="C53" s="28" t="s">
        <v>185</v>
      </c>
      <c r="D53" s="28" t="s">
        <v>381</v>
      </c>
      <c r="E53" s="37"/>
    </row>
    <row r="54" spans="1:13" x14ac:dyDescent="0.3">
      <c r="A54" s="36">
        <v>45979</v>
      </c>
      <c r="B54" s="28" t="s">
        <v>136</v>
      </c>
      <c r="C54" s="28" t="s">
        <v>317</v>
      </c>
      <c r="D54" s="28" t="s">
        <v>318</v>
      </c>
      <c r="E54" s="37"/>
    </row>
    <row r="55" spans="1:13" x14ac:dyDescent="0.3">
      <c r="A55" s="36"/>
      <c r="B55" s="28" t="s">
        <v>136</v>
      </c>
      <c r="C55" s="28" t="s">
        <v>329</v>
      </c>
      <c r="D55" s="28" t="s">
        <v>330</v>
      </c>
      <c r="E55" s="37"/>
    </row>
    <row r="56" spans="1:13" x14ac:dyDescent="0.3">
      <c r="A56" s="36"/>
      <c r="B56" s="28" t="s">
        <v>136</v>
      </c>
      <c r="C56" s="28" t="s">
        <v>331</v>
      </c>
      <c r="D56" s="28" t="s">
        <v>332</v>
      </c>
      <c r="E56" s="37"/>
    </row>
    <row r="57" spans="1:13" x14ac:dyDescent="0.3">
      <c r="A57" s="36"/>
      <c r="B57" s="28" t="s">
        <v>136</v>
      </c>
      <c r="C57" s="28" t="s">
        <v>333</v>
      </c>
      <c r="D57" s="28" t="s">
        <v>334</v>
      </c>
      <c r="E57" s="37"/>
    </row>
    <row r="58" spans="1:13" ht="32.4" x14ac:dyDescent="0.3">
      <c r="A58" s="36"/>
      <c r="B58" s="28" t="s">
        <v>136</v>
      </c>
      <c r="C58" s="41" t="s">
        <v>335</v>
      </c>
      <c r="D58" s="41" t="s">
        <v>336</v>
      </c>
      <c r="E58" s="40" t="s">
        <v>379</v>
      </c>
    </row>
    <row r="59" spans="1:13" ht="32.4" x14ac:dyDescent="0.3">
      <c r="A59" s="36"/>
      <c r="B59" s="28" t="s">
        <v>136</v>
      </c>
      <c r="C59" s="41" t="s">
        <v>337</v>
      </c>
      <c r="D59" s="41" t="s">
        <v>338</v>
      </c>
      <c r="E59" s="40" t="s">
        <v>379</v>
      </c>
    </row>
    <row r="60" spans="1:13" ht="32.4" x14ac:dyDescent="0.3">
      <c r="A60" s="36"/>
      <c r="B60" s="28" t="s">
        <v>136</v>
      </c>
      <c r="C60" s="41" t="s">
        <v>339</v>
      </c>
      <c r="D60" s="41" t="s">
        <v>340</v>
      </c>
      <c r="E60" s="40" t="s">
        <v>379</v>
      </c>
    </row>
    <row r="61" spans="1:13" x14ac:dyDescent="0.3">
      <c r="A61" s="36"/>
      <c r="B61" s="28" t="s">
        <v>136</v>
      </c>
      <c r="C61" s="28" t="s">
        <v>373</v>
      </c>
      <c r="D61" s="28" t="s">
        <v>374</v>
      </c>
      <c r="E61" s="37"/>
    </row>
    <row r="62" spans="1:13" x14ac:dyDescent="0.3">
      <c r="A62" s="36"/>
      <c r="B62" s="28" t="s">
        <v>136</v>
      </c>
      <c r="C62" s="28" t="s">
        <v>375</v>
      </c>
      <c r="D62" s="28" t="s">
        <v>376</v>
      </c>
      <c r="E62" s="37"/>
    </row>
    <row r="63" spans="1:13" x14ac:dyDescent="0.3">
      <c r="A63" s="36"/>
      <c r="B63" s="28" t="s">
        <v>264</v>
      </c>
      <c r="C63" s="28" t="s">
        <v>384</v>
      </c>
      <c r="D63" s="28" t="s">
        <v>382</v>
      </c>
      <c r="E63" s="37" t="s">
        <v>383</v>
      </c>
    </row>
    <row r="64" spans="1:13" x14ac:dyDescent="0.3">
      <c r="A64" s="36"/>
      <c r="B64" s="28" t="s">
        <v>264</v>
      </c>
      <c r="C64" s="28" t="s">
        <v>384</v>
      </c>
      <c r="D64" s="28" t="s">
        <v>385</v>
      </c>
      <c r="E64" s="37" t="s">
        <v>383</v>
      </c>
    </row>
    <row r="65" spans="1:13" x14ac:dyDescent="0.3">
      <c r="A65" s="36"/>
      <c r="B65" s="28" t="s">
        <v>264</v>
      </c>
      <c r="C65" s="28" t="s">
        <v>384</v>
      </c>
      <c r="D65" s="28" t="s">
        <v>387</v>
      </c>
      <c r="E65" s="37" t="s">
        <v>383</v>
      </c>
    </row>
    <row r="66" spans="1:13" x14ac:dyDescent="0.3">
      <c r="A66" s="36"/>
      <c r="B66" s="28" t="s">
        <v>264</v>
      </c>
      <c r="C66" s="28" t="s">
        <v>384</v>
      </c>
      <c r="D66" s="28">
        <v>1211000197</v>
      </c>
      <c r="E66" s="37" t="s">
        <v>383</v>
      </c>
    </row>
    <row r="67" spans="1:13" x14ac:dyDescent="0.3">
      <c r="A67" s="36"/>
      <c r="B67" s="28" t="s">
        <v>264</v>
      </c>
      <c r="C67" s="28" t="s">
        <v>384</v>
      </c>
      <c r="D67" s="28">
        <v>1315000122</v>
      </c>
      <c r="E67" s="37" t="s">
        <v>383</v>
      </c>
    </row>
    <row r="68" spans="1:13" x14ac:dyDescent="0.3">
      <c r="A68" s="36"/>
      <c r="B68" s="28" t="s">
        <v>264</v>
      </c>
      <c r="C68" s="28" t="s">
        <v>388</v>
      </c>
      <c r="D68" s="28" t="s">
        <v>386</v>
      </c>
      <c r="E68" s="37"/>
    </row>
    <row r="69" spans="1:13" x14ac:dyDescent="0.3">
      <c r="A69" s="36"/>
      <c r="B69" s="28" t="s">
        <v>425</v>
      </c>
      <c r="C69" s="28" t="s">
        <v>390</v>
      </c>
      <c r="D69" s="28" t="s">
        <v>389</v>
      </c>
      <c r="E69" s="37" t="s">
        <v>391</v>
      </c>
    </row>
    <row r="70" spans="1:13" x14ac:dyDescent="0.3">
      <c r="A70" s="36"/>
      <c r="B70" s="28" t="s">
        <v>267</v>
      </c>
      <c r="C70" s="28" t="s">
        <v>253</v>
      </c>
      <c r="D70" s="42" t="s">
        <v>392</v>
      </c>
      <c r="E70" s="37"/>
    </row>
    <row r="71" spans="1:13" x14ac:dyDescent="0.3">
      <c r="A71" s="36"/>
      <c r="B71" s="28" t="s">
        <v>267</v>
      </c>
      <c r="C71" s="28" t="s">
        <v>253</v>
      </c>
      <c r="D71" s="28" t="s">
        <v>393</v>
      </c>
      <c r="E71" s="37"/>
      <c r="K71" s="23"/>
      <c r="L71" s="23"/>
      <c r="M71" s="23"/>
    </row>
    <row r="72" spans="1:13" x14ac:dyDescent="0.3">
      <c r="A72" s="36"/>
      <c r="B72" s="28" t="s">
        <v>267</v>
      </c>
      <c r="C72" s="28" t="s">
        <v>251</v>
      </c>
      <c r="D72" s="28" t="s">
        <v>395</v>
      </c>
      <c r="E72" s="37"/>
    </row>
    <row r="73" spans="1:13" x14ac:dyDescent="0.3">
      <c r="A73" s="36"/>
      <c r="B73" s="28" t="s">
        <v>267</v>
      </c>
      <c r="C73" s="28" t="s">
        <v>253</v>
      </c>
      <c r="D73" s="28" t="s">
        <v>394</v>
      </c>
      <c r="E73" s="37"/>
    </row>
    <row r="74" spans="1:13" x14ac:dyDescent="0.3">
      <c r="A74" s="36"/>
      <c r="B74" s="28" t="s">
        <v>408</v>
      </c>
      <c r="C74" s="28" t="s">
        <v>409</v>
      </c>
      <c r="D74" s="28"/>
      <c r="E74" s="37"/>
    </row>
    <row r="75" spans="1:13" x14ac:dyDescent="0.3">
      <c r="A75" s="36">
        <v>45980</v>
      </c>
      <c r="B75" s="28" t="s">
        <v>264</v>
      </c>
      <c r="C75" s="28" t="s">
        <v>397</v>
      </c>
      <c r="D75" s="28" t="s">
        <v>396</v>
      </c>
      <c r="E75" s="37"/>
    </row>
    <row r="76" spans="1:13" x14ac:dyDescent="0.3">
      <c r="A76" s="36"/>
      <c r="B76" s="28" t="s">
        <v>264</v>
      </c>
      <c r="C76" s="28" t="s">
        <v>397</v>
      </c>
      <c r="D76" s="28" t="s">
        <v>398</v>
      </c>
      <c r="E76" s="37"/>
    </row>
    <row r="77" spans="1:13" x14ac:dyDescent="0.3">
      <c r="A77" s="36"/>
      <c r="B77" s="28" t="s">
        <v>264</v>
      </c>
      <c r="C77" s="28" t="s">
        <v>397</v>
      </c>
      <c r="D77" s="28" t="s">
        <v>399</v>
      </c>
      <c r="E77" s="37"/>
    </row>
    <row r="78" spans="1:13" x14ac:dyDescent="0.3">
      <c r="A78" s="36"/>
      <c r="B78" s="28" t="s">
        <v>402</v>
      </c>
      <c r="C78" s="28"/>
      <c r="D78" s="28" t="s">
        <v>400</v>
      </c>
      <c r="E78" s="37" t="s">
        <v>401</v>
      </c>
    </row>
    <row r="79" spans="1:13" x14ac:dyDescent="0.3">
      <c r="A79" s="36"/>
      <c r="B79" s="28" t="s">
        <v>403</v>
      </c>
      <c r="C79" s="28" t="s">
        <v>404</v>
      </c>
      <c r="D79" s="28" t="s">
        <v>405</v>
      </c>
      <c r="E79" s="37"/>
    </row>
    <row r="80" spans="1:13" x14ac:dyDescent="0.3">
      <c r="A80" s="36"/>
      <c r="B80" s="28" t="s">
        <v>403</v>
      </c>
      <c r="C80" s="28" t="s">
        <v>406</v>
      </c>
      <c r="D80" s="28" t="s">
        <v>405</v>
      </c>
      <c r="E80" s="37"/>
    </row>
    <row r="81" spans="1:5" x14ac:dyDescent="0.3">
      <c r="A81" s="36"/>
      <c r="B81" s="28" t="s">
        <v>264</v>
      </c>
      <c r="C81" s="28" t="s">
        <v>413</v>
      </c>
      <c r="D81" s="28" t="s">
        <v>399</v>
      </c>
      <c r="E81" s="37"/>
    </row>
    <row r="82" spans="1:5" x14ac:dyDescent="0.3">
      <c r="A82" s="36"/>
      <c r="B82" s="28" t="s">
        <v>264</v>
      </c>
      <c r="C82" s="28" t="s">
        <v>413</v>
      </c>
      <c r="D82" s="28" t="s">
        <v>410</v>
      </c>
      <c r="E82" s="37"/>
    </row>
    <row r="83" spans="1:5" x14ac:dyDescent="0.3">
      <c r="A83" s="36"/>
      <c r="B83" s="28" t="s">
        <v>264</v>
      </c>
      <c r="C83" s="28" t="s">
        <v>413</v>
      </c>
      <c r="D83" s="28" t="s">
        <v>411</v>
      </c>
      <c r="E83" s="37"/>
    </row>
    <row r="84" spans="1:5" x14ac:dyDescent="0.3">
      <c r="A84" s="36"/>
      <c r="B84" s="28" t="s">
        <v>264</v>
      </c>
      <c r="C84" s="28" t="s">
        <v>413</v>
      </c>
      <c r="D84" s="28" t="s">
        <v>412</v>
      </c>
      <c r="E84" s="37"/>
    </row>
    <row r="85" spans="1:5" x14ac:dyDescent="0.3">
      <c r="A85" s="36"/>
      <c r="B85" s="28" t="s">
        <v>426</v>
      </c>
      <c r="C85" s="29" t="s">
        <v>215</v>
      </c>
      <c r="D85" s="28" t="s">
        <v>414</v>
      </c>
      <c r="E85" s="38" t="s">
        <v>215</v>
      </c>
    </row>
    <row r="86" spans="1:5" x14ac:dyDescent="0.3">
      <c r="A86" s="36"/>
      <c r="B86" s="28" t="s">
        <v>426</v>
      </c>
      <c r="C86" s="29" t="s">
        <v>215</v>
      </c>
      <c r="D86" s="28" t="s">
        <v>415</v>
      </c>
      <c r="E86" s="38" t="s">
        <v>215</v>
      </c>
    </row>
    <row r="87" spans="1:5" x14ac:dyDescent="0.3">
      <c r="A87" s="36"/>
      <c r="B87" s="28" t="s">
        <v>426</v>
      </c>
      <c r="C87" s="29" t="s">
        <v>215</v>
      </c>
      <c r="D87" s="28" t="s">
        <v>416</v>
      </c>
      <c r="E87" s="38" t="s">
        <v>215</v>
      </c>
    </row>
    <row r="88" spans="1:5" x14ac:dyDescent="0.3">
      <c r="A88" s="36"/>
      <c r="B88" s="28" t="s">
        <v>268</v>
      </c>
      <c r="C88" s="28" t="s">
        <v>258</v>
      </c>
      <c r="D88" s="28" t="s">
        <v>417</v>
      </c>
      <c r="E88" s="37" t="s">
        <v>427</v>
      </c>
    </row>
    <row r="89" spans="1:5" x14ac:dyDescent="0.3">
      <c r="A89" s="36"/>
      <c r="B89" s="28" t="s">
        <v>264</v>
      </c>
      <c r="C89" s="28" t="s">
        <v>419</v>
      </c>
      <c r="D89" s="28" t="s">
        <v>418</v>
      </c>
      <c r="E89" s="37"/>
    </row>
    <row r="90" spans="1:5" x14ac:dyDescent="0.3">
      <c r="A90" s="36"/>
      <c r="B90" s="28" t="s">
        <v>264</v>
      </c>
      <c r="C90" s="28" t="s">
        <v>419</v>
      </c>
      <c r="D90" s="28" t="s">
        <v>420</v>
      </c>
      <c r="E90" s="37"/>
    </row>
    <row r="91" spans="1:5" ht="32.4" x14ac:dyDescent="0.3">
      <c r="A91" s="36"/>
      <c r="B91" s="28" t="s">
        <v>425</v>
      </c>
      <c r="C91" s="28" t="s">
        <v>390</v>
      </c>
      <c r="D91" s="28" t="s">
        <v>421</v>
      </c>
      <c r="E91" s="37" t="s">
        <v>422</v>
      </c>
    </row>
    <row r="92" spans="1:5" x14ac:dyDescent="0.3">
      <c r="A92" s="36"/>
      <c r="B92" s="28" t="s">
        <v>425</v>
      </c>
      <c r="C92" s="28" t="s">
        <v>390</v>
      </c>
      <c r="D92" s="28" t="s">
        <v>424</v>
      </c>
      <c r="E92" s="43"/>
    </row>
    <row r="93" spans="1:5" x14ac:dyDescent="0.3">
      <c r="A93" s="36"/>
      <c r="B93" s="28" t="s">
        <v>425</v>
      </c>
      <c r="C93" s="28" t="s">
        <v>390</v>
      </c>
      <c r="D93" s="28" t="s">
        <v>423</v>
      </c>
      <c r="E93" s="43"/>
    </row>
    <row r="94" spans="1:5" x14ac:dyDescent="0.3">
      <c r="A94" s="36"/>
      <c r="B94" s="28" t="s">
        <v>430</v>
      </c>
      <c r="C94" s="28" t="s">
        <v>405</v>
      </c>
      <c r="D94" s="28" t="s">
        <v>428</v>
      </c>
      <c r="E94" s="37"/>
    </row>
    <row r="95" spans="1:5" x14ac:dyDescent="0.3">
      <c r="A95" s="36"/>
      <c r="B95" s="28" t="s">
        <v>430</v>
      </c>
      <c r="C95" s="28" t="s">
        <v>405</v>
      </c>
      <c r="D95" s="28" t="s">
        <v>429</v>
      </c>
      <c r="E95" s="37"/>
    </row>
    <row r="96" spans="1:5" x14ac:dyDescent="0.3">
      <c r="A96" s="36"/>
      <c r="B96" s="28" t="s">
        <v>431</v>
      </c>
      <c r="C96" s="28" t="s">
        <v>405</v>
      </c>
      <c r="D96" s="28" t="s">
        <v>428</v>
      </c>
      <c r="E96" s="37"/>
    </row>
    <row r="97" spans="1:5" x14ac:dyDescent="0.3">
      <c r="A97" s="36"/>
      <c r="B97" s="28" t="s">
        <v>431</v>
      </c>
      <c r="C97" s="28" t="s">
        <v>405</v>
      </c>
      <c r="D97" s="28" t="s">
        <v>429</v>
      </c>
      <c r="E97" s="37"/>
    </row>
    <row r="98" spans="1:5" x14ac:dyDescent="0.3">
      <c r="A98" s="36"/>
      <c r="B98" s="28" t="s">
        <v>438</v>
      </c>
      <c r="C98" s="28"/>
      <c r="D98" s="28" t="s">
        <v>432</v>
      </c>
      <c r="E98" s="37" t="s">
        <v>433</v>
      </c>
    </row>
    <row r="99" spans="1:5" x14ac:dyDescent="0.3">
      <c r="A99" s="36"/>
      <c r="B99" s="28" t="s">
        <v>136</v>
      </c>
      <c r="C99" s="28" t="s">
        <v>434</v>
      </c>
      <c r="D99" s="28" t="s">
        <v>435</v>
      </c>
      <c r="E99" s="43"/>
    </row>
    <row r="100" spans="1:5" x14ac:dyDescent="0.3">
      <c r="A100" s="36"/>
      <c r="B100" s="28" t="s">
        <v>136</v>
      </c>
      <c r="C100" s="28" t="s">
        <v>436</v>
      </c>
      <c r="D100" s="28" t="s">
        <v>437</v>
      </c>
      <c r="E100" s="43"/>
    </row>
    <row r="101" spans="1:5" x14ac:dyDescent="0.3">
      <c r="A101" s="36">
        <v>45981</v>
      </c>
      <c r="B101" s="28" t="s">
        <v>268</v>
      </c>
      <c r="C101" s="28" t="s">
        <v>463</v>
      </c>
      <c r="D101" s="28" t="s">
        <v>461</v>
      </c>
      <c r="E101" s="37" t="s">
        <v>464</v>
      </c>
    </row>
    <row r="102" spans="1:5" x14ac:dyDescent="0.3">
      <c r="A102" s="36"/>
      <c r="B102" s="28" t="s">
        <v>264</v>
      </c>
      <c r="C102" s="28"/>
      <c r="D102" s="28" t="s">
        <v>462</v>
      </c>
      <c r="E102" s="37"/>
    </row>
    <row r="103" spans="1:5" x14ac:dyDescent="0.3">
      <c r="A103" s="36"/>
      <c r="B103" s="28" t="s">
        <v>264</v>
      </c>
      <c r="C103" s="28"/>
      <c r="D103" s="28" t="s">
        <v>465</v>
      </c>
      <c r="E103" s="37"/>
    </row>
    <row r="104" spans="1:5" x14ac:dyDescent="0.3">
      <c r="A104" s="36"/>
      <c r="B104" s="28" t="s">
        <v>264</v>
      </c>
      <c r="C104" s="28"/>
      <c r="D104" s="28" t="s">
        <v>466</v>
      </c>
      <c r="E104" s="37"/>
    </row>
    <row r="105" spans="1:5" x14ac:dyDescent="0.3">
      <c r="A105" s="36"/>
      <c r="B105" s="28" t="s">
        <v>267</v>
      </c>
      <c r="C105" s="28" t="s">
        <v>251</v>
      </c>
      <c r="D105" s="28" t="s">
        <v>467</v>
      </c>
      <c r="E105" s="37"/>
    </row>
    <row r="106" spans="1:5" x14ac:dyDescent="0.3">
      <c r="A106" s="36"/>
      <c r="B106" s="28" t="s">
        <v>267</v>
      </c>
      <c r="C106" s="28" t="s">
        <v>349</v>
      </c>
      <c r="D106" s="28" t="s">
        <v>468</v>
      </c>
      <c r="E106" s="37"/>
    </row>
    <row r="107" spans="1:5" x14ac:dyDescent="0.3">
      <c r="A107" s="36"/>
      <c r="B107" s="28" t="s">
        <v>267</v>
      </c>
      <c r="C107" s="28" t="s">
        <v>251</v>
      </c>
      <c r="D107" s="28" t="s">
        <v>469</v>
      </c>
      <c r="E107" s="37"/>
    </row>
    <row r="108" spans="1:5" x14ac:dyDescent="0.3">
      <c r="A108" s="36"/>
      <c r="B108" s="28" t="s">
        <v>267</v>
      </c>
      <c r="C108" s="28" t="s">
        <v>349</v>
      </c>
      <c r="D108" s="28" t="s">
        <v>470</v>
      </c>
      <c r="E108" s="37"/>
    </row>
    <row r="109" spans="1:5" x14ac:dyDescent="0.3">
      <c r="A109" s="36"/>
      <c r="B109" s="28" t="s">
        <v>264</v>
      </c>
      <c r="C109" s="28"/>
      <c r="D109" s="28" t="s">
        <v>472</v>
      </c>
      <c r="E109" s="44"/>
    </row>
    <row r="110" spans="1:5" x14ac:dyDescent="0.3">
      <c r="A110" s="36"/>
      <c r="B110" s="28" t="s">
        <v>264</v>
      </c>
      <c r="C110" s="28"/>
      <c r="D110" s="28" t="s">
        <v>473</v>
      </c>
      <c r="E110" s="44"/>
    </row>
    <row r="111" spans="1:5" x14ac:dyDescent="0.3">
      <c r="A111" s="36"/>
      <c r="B111" s="28" t="s">
        <v>136</v>
      </c>
      <c r="C111" s="28" t="s">
        <v>480</v>
      </c>
      <c r="D111" s="28" t="s">
        <v>481</v>
      </c>
      <c r="E111" s="37"/>
    </row>
    <row r="112" spans="1:5" x14ac:dyDescent="0.3">
      <c r="A112" s="36"/>
      <c r="B112" s="28"/>
      <c r="C112" s="28"/>
      <c r="D112" s="28"/>
      <c r="E112" s="37"/>
    </row>
    <row r="113" spans="1:5" x14ac:dyDescent="0.3">
      <c r="A113" s="36"/>
      <c r="B113" s="28"/>
      <c r="C113" s="28"/>
      <c r="D113" s="28"/>
      <c r="E113" s="37"/>
    </row>
    <row r="114" spans="1:5" x14ac:dyDescent="0.3">
      <c r="A114" s="36"/>
      <c r="B114" s="28"/>
      <c r="C114" s="28"/>
      <c r="D114" s="28"/>
      <c r="E114" s="37"/>
    </row>
    <row r="115" spans="1:5" x14ac:dyDescent="0.3">
      <c r="A115" s="36"/>
      <c r="B115" s="28"/>
      <c r="C115" s="28"/>
      <c r="D115" s="28"/>
      <c r="E115" s="37"/>
    </row>
    <row r="116" spans="1:5" x14ac:dyDescent="0.3">
      <c r="A116" s="36"/>
      <c r="B116" s="28"/>
      <c r="C116" s="28"/>
      <c r="D116" s="28"/>
      <c r="E116" s="37"/>
    </row>
    <row r="117" spans="1:5" x14ac:dyDescent="0.3">
      <c r="A117" s="36"/>
      <c r="B117" s="28"/>
      <c r="C117" s="28"/>
      <c r="D117" s="28"/>
      <c r="E117" s="37"/>
    </row>
    <row r="118" spans="1:5" x14ac:dyDescent="0.3">
      <c r="A118" s="36"/>
      <c r="B118" s="28"/>
      <c r="C118" s="28"/>
      <c r="D118" s="28"/>
      <c r="E118" s="37"/>
    </row>
    <row r="119" spans="1:5" x14ac:dyDescent="0.3">
      <c r="A119" s="36"/>
      <c r="B119" s="28"/>
      <c r="C119" s="28"/>
      <c r="D119" s="28"/>
      <c r="E119" s="37"/>
    </row>
    <row r="120" spans="1:5" x14ac:dyDescent="0.3">
      <c r="A120" s="36"/>
      <c r="B120" s="28"/>
      <c r="C120" s="28"/>
      <c r="D120" s="28"/>
      <c r="E120" s="37"/>
    </row>
    <row r="121" spans="1:5" x14ac:dyDescent="0.3">
      <c r="A121" s="36"/>
      <c r="B121" s="28"/>
      <c r="C121" s="28"/>
      <c r="D121" s="28"/>
      <c r="E121" s="37"/>
    </row>
    <row r="122" spans="1:5" x14ac:dyDescent="0.3">
      <c r="A122" s="36"/>
      <c r="B122" s="28"/>
      <c r="C122" s="28"/>
      <c r="D122" s="28"/>
      <c r="E122" s="37"/>
    </row>
  </sheetData>
  <mergeCells count="9">
    <mergeCell ref="K14:K16"/>
    <mergeCell ref="K17:K19"/>
    <mergeCell ref="G27:H27"/>
    <mergeCell ref="G28:H28"/>
    <mergeCell ref="C1:D1"/>
    <mergeCell ref="G1:I1"/>
    <mergeCell ref="K1:M1"/>
    <mergeCell ref="K2:K5"/>
    <mergeCell ref="K12:K1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FAB4-DE35-48A4-90D1-D05B7AD0CC6A}">
  <dimension ref="A1:I138"/>
  <sheetViews>
    <sheetView zoomScale="85" zoomScaleNormal="85" workbookViewId="0">
      <pane ySplit="1" topLeftCell="A110" activePane="bottomLeft" state="frozen"/>
      <selection pane="bottomLeft" activeCell="C122" sqref="C122"/>
    </sheetView>
  </sheetViews>
  <sheetFormatPr defaultRowHeight="16.2" x14ac:dyDescent="0.3"/>
  <cols>
    <col min="1" max="1" width="13.109375" style="24" customWidth="1"/>
    <col min="2" max="2" width="24.44140625" style="29" bestFit="1" customWidth="1"/>
    <col min="3" max="3" width="41.33203125" style="29" bestFit="1" customWidth="1"/>
    <col min="4" max="4" width="38" style="29" bestFit="1" customWidth="1"/>
    <col min="5" max="5" width="40.88671875" style="38" bestFit="1" customWidth="1"/>
    <col min="7" max="7" width="20.77734375" style="23" bestFit="1" customWidth="1"/>
    <col min="8" max="8" width="38.5546875" style="23" bestFit="1" customWidth="1"/>
    <col min="9" max="9" width="8.88671875" style="23"/>
  </cols>
  <sheetData>
    <row r="1" spans="1:9" s="23" customFormat="1" x14ac:dyDescent="0.3">
      <c r="A1" s="33" t="s">
        <v>0</v>
      </c>
      <c r="B1" s="34" t="s">
        <v>1</v>
      </c>
      <c r="C1" s="153" t="s">
        <v>95</v>
      </c>
      <c r="D1" s="153"/>
      <c r="E1" s="35" t="s">
        <v>2</v>
      </c>
      <c r="G1" s="158" t="s">
        <v>132</v>
      </c>
      <c r="H1" s="159"/>
      <c r="I1" s="160"/>
    </row>
    <row r="2" spans="1:9" x14ac:dyDescent="0.3">
      <c r="A2" s="36">
        <v>45981</v>
      </c>
      <c r="B2" s="28" t="s">
        <v>425</v>
      </c>
      <c r="C2" s="28" t="s">
        <v>390</v>
      </c>
      <c r="D2" s="28" t="s">
        <v>475</v>
      </c>
      <c r="E2" s="37"/>
      <c r="G2" s="149" t="s">
        <v>180</v>
      </c>
      <c r="H2" s="110" t="s">
        <v>263</v>
      </c>
      <c r="I2" s="110">
        <f>COUNTIF(B:B,"*審核-14EX*")+COUNTIF(B:B,"*Driver 審核*")</f>
        <v>14</v>
      </c>
    </row>
    <row r="3" spans="1:9" x14ac:dyDescent="0.3">
      <c r="A3" s="36"/>
      <c r="B3" s="28" t="s">
        <v>264</v>
      </c>
      <c r="C3" s="28"/>
      <c r="D3" s="28" t="s">
        <v>474</v>
      </c>
      <c r="E3" s="37"/>
      <c r="G3" s="150"/>
      <c r="H3" s="110" t="s">
        <v>134</v>
      </c>
      <c r="I3" s="110">
        <f>COUNTIF(B:B,"*審核-電子件*")</f>
        <v>12</v>
      </c>
    </row>
    <row r="4" spans="1:9" x14ac:dyDescent="0.3">
      <c r="A4" s="36"/>
      <c r="B4" s="28" t="s">
        <v>270</v>
      </c>
      <c r="C4" s="28"/>
      <c r="D4" s="28" t="s">
        <v>476</v>
      </c>
      <c r="E4" s="37"/>
      <c r="G4" s="150"/>
      <c r="H4" s="110" t="s">
        <v>135</v>
      </c>
      <c r="I4" s="110">
        <f>COUNTIF(B:B,"*審核-機構件*")</f>
        <v>5</v>
      </c>
    </row>
    <row r="5" spans="1:9" x14ac:dyDescent="0.3">
      <c r="A5" s="36"/>
      <c r="B5" s="28" t="s">
        <v>478</v>
      </c>
      <c r="C5" s="28"/>
      <c r="D5" s="28" t="s">
        <v>477</v>
      </c>
      <c r="E5" s="37"/>
      <c r="G5" s="151"/>
      <c r="H5" s="111" t="s">
        <v>441</v>
      </c>
      <c r="I5" s="110">
        <f>COUNTIF(B:B,"*修改品名*")</f>
        <v>13</v>
      </c>
    </row>
    <row r="6" spans="1:9" x14ac:dyDescent="0.3">
      <c r="A6" s="36"/>
      <c r="B6" s="28" t="s">
        <v>248</v>
      </c>
      <c r="C6" s="28" t="s">
        <v>505</v>
      </c>
      <c r="D6" s="28" t="s">
        <v>479</v>
      </c>
      <c r="E6" s="37"/>
      <c r="G6" s="110" t="s">
        <v>269</v>
      </c>
      <c r="H6" s="110" t="s">
        <v>266</v>
      </c>
      <c r="I6" s="110">
        <f>COUNTIF(B:B,"*半成品 ERP*")</f>
        <v>18</v>
      </c>
    </row>
    <row r="7" spans="1:9" x14ac:dyDescent="0.3">
      <c r="A7" s="36"/>
      <c r="B7" s="28" t="s">
        <v>264</v>
      </c>
      <c r="C7" s="28"/>
      <c r="D7" s="28" t="s">
        <v>482</v>
      </c>
      <c r="E7" s="37"/>
      <c r="G7" s="110" t="s">
        <v>270</v>
      </c>
      <c r="H7" s="110" t="s">
        <v>266</v>
      </c>
      <c r="I7" s="110">
        <f>COUNTIF(B:B,"*製成品 ERP*")</f>
        <v>3</v>
      </c>
    </row>
    <row r="8" spans="1:9" x14ac:dyDescent="0.3">
      <c r="A8" s="36"/>
      <c r="B8" s="28" t="s">
        <v>166</v>
      </c>
      <c r="C8" s="28" t="s">
        <v>539</v>
      </c>
      <c r="E8" s="37" t="s">
        <v>541</v>
      </c>
      <c r="G8" s="111" t="s">
        <v>193</v>
      </c>
      <c r="H8" s="111" t="s">
        <v>191</v>
      </c>
      <c r="I8" s="110">
        <f>COUNTIF(E:E,"*Assign到AI倉*")</f>
        <v>3</v>
      </c>
    </row>
    <row r="9" spans="1:9" x14ac:dyDescent="0.3">
      <c r="A9" s="36"/>
      <c r="B9" s="28" t="s">
        <v>426</v>
      </c>
      <c r="C9" s="28"/>
      <c r="D9" s="28" t="s">
        <v>483</v>
      </c>
      <c r="E9" s="37" t="s">
        <v>485</v>
      </c>
      <c r="G9" s="111" t="s">
        <v>216</v>
      </c>
      <c r="H9" s="111" t="s">
        <v>191</v>
      </c>
      <c r="I9" s="110">
        <f>COUNTIF(E:E,"*Assign到AS倉*")</f>
        <v>3</v>
      </c>
    </row>
    <row r="10" spans="1:9" x14ac:dyDescent="0.3">
      <c r="A10" s="36"/>
      <c r="B10" s="28" t="s">
        <v>426</v>
      </c>
      <c r="C10" s="28"/>
      <c r="D10" s="28" t="s">
        <v>484</v>
      </c>
      <c r="E10" s="37" t="s">
        <v>485</v>
      </c>
      <c r="G10" s="110" t="s">
        <v>243</v>
      </c>
      <c r="H10" s="110" t="s">
        <v>242</v>
      </c>
      <c r="I10" s="110">
        <f>COUNTIF(E:E,"*Assign到AC倉*")</f>
        <v>2</v>
      </c>
    </row>
    <row r="11" spans="1:9" ht="32.4" x14ac:dyDescent="0.3">
      <c r="A11" s="36"/>
      <c r="B11" s="28" t="s">
        <v>136</v>
      </c>
      <c r="C11" s="41" t="s">
        <v>486</v>
      </c>
      <c r="D11" s="41" t="s">
        <v>487</v>
      </c>
      <c r="E11" s="54" t="s">
        <v>488</v>
      </c>
      <c r="G11" s="111" t="s">
        <v>320</v>
      </c>
      <c r="H11" s="110" t="s">
        <v>322</v>
      </c>
      <c r="I11" s="110">
        <f>COUNTIF(B:B,"*Control Code 修改*")</f>
        <v>8</v>
      </c>
    </row>
    <row r="12" spans="1:9" ht="32.4" x14ac:dyDescent="0.3">
      <c r="A12" s="36"/>
      <c r="B12" s="28" t="s">
        <v>136</v>
      </c>
      <c r="C12" s="41" t="s">
        <v>489</v>
      </c>
      <c r="D12" s="41" t="s">
        <v>490</v>
      </c>
      <c r="E12" s="54" t="s">
        <v>488</v>
      </c>
      <c r="G12" s="161" t="s">
        <v>133</v>
      </c>
      <c r="H12" s="110" t="s">
        <v>134</v>
      </c>
      <c r="I12" s="110">
        <f>COUNTIF(B:B,"*Greendata 承認-電子件*")</f>
        <v>24</v>
      </c>
    </row>
    <row r="13" spans="1:9" ht="32.4" x14ac:dyDescent="0.3">
      <c r="A13" s="36"/>
      <c r="B13" s="28" t="s">
        <v>136</v>
      </c>
      <c r="C13" s="41" t="s">
        <v>491</v>
      </c>
      <c r="D13" s="41" t="s">
        <v>492</v>
      </c>
      <c r="E13" s="54" t="s">
        <v>488</v>
      </c>
      <c r="G13" s="162"/>
      <c r="H13" s="111" t="s">
        <v>135</v>
      </c>
      <c r="I13" s="110">
        <f>COUNTIF(B:B,"*Greendata 承認-機構件*")</f>
        <v>2</v>
      </c>
    </row>
    <row r="14" spans="1:9" ht="32.4" x14ac:dyDescent="0.3">
      <c r="A14" s="36"/>
      <c r="B14" s="28" t="s">
        <v>136</v>
      </c>
      <c r="C14" s="41" t="s">
        <v>493</v>
      </c>
      <c r="D14" s="41" t="s">
        <v>494</v>
      </c>
      <c r="E14" s="54" t="s">
        <v>488</v>
      </c>
      <c r="G14" s="111" t="s">
        <v>182</v>
      </c>
      <c r="H14" s="110" t="s">
        <v>171</v>
      </c>
      <c r="I14" s="110">
        <f>COUNTIF(C:C,"*新產品開發流程作業*")-1</f>
        <v>9</v>
      </c>
    </row>
    <row r="15" spans="1:9" x14ac:dyDescent="0.3">
      <c r="A15" s="36">
        <v>45982</v>
      </c>
      <c r="B15" s="28" t="s">
        <v>136</v>
      </c>
      <c r="C15" s="30" t="s">
        <v>495</v>
      </c>
      <c r="D15" s="30" t="s">
        <v>521</v>
      </c>
      <c r="E15" s="37"/>
      <c r="G15" s="110" t="s">
        <v>537</v>
      </c>
      <c r="H15" s="110" t="s">
        <v>536</v>
      </c>
      <c r="I15" s="110">
        <f>COUNTIF(B:B,"*學習*")</f>
        <v>3</v>
      </c>
    </row>
    <row r="16" spans="1:9" x14ac:dyDescent="0.3">
      <c r="A16" s="36"/>
      <c r="B16" s="28" t="s">
        <v>136</v>
      </c>
      <c r="C16" s="30" t="s">
        <v>496</v>
      </c>
      <c r="D16" s="30" t="s">
        <v>497</v>
      </c>
      <c r="E16" s="37"/>
    </row>
    <row r="17" spans="1:5" x14ac:dyDescent="0.3">
      <c r="A17" s="36"/>
      <c r="B17" s="28" t="s">
        <v>499</v>
      </c>
      <c r="C17" s="28"/>
      <c r="D17" s="28" t="s">
        <v>498</v>
      </c>
      <c r="E17" s="37"/>
    </row>
    <row r="18" spans="1:5" x14ac:dyDescent="0.3">
      <c r="A18" s="36"/>
      <c r="B18" s="30" t="s">
        <v>267</v>
      </c>
      <c r="C18" s="30" t="s">
        <v>251</v>
      </c>
      <c r="D18" s="30" t="s">
        <v>500</v>
      </c>
      <c r="E18" s="37"/>
    </row>
    <row r="19" spans="1:5" x14ac:dyDescent="0.3">
      <c r="A19" s="36"/>
      <c r="B19" s="30" t="s">
        <v>267</v>
      </c>
      <c r="C19" s="30" t="s">
        <v>510</v>
      </c>
      <c r="D19" s="30" t="s">
        <v>501</v>
      </c>
      <c r="E19" s="53"/>
    </row>
    <row r="20" spans="1:5" x14ac:dyDescent="0.3">
      <c r="A20" s="36"/>
      <c r="B20" s="28" t="s">
        <v>426</v>
      </c>
      <c r="C20" s="28"/>
      <c r="D20" s="30" t="s">
        <v>502</v>
      </c>
      <c r="E20" s="37" t="s">
        <v>503</v>
      </c>
    </row>
    <row r="21" spans="1:5" x14ac:dyDescent="0.3">
      <c r="A21" s="36"/>
      <c r="B21" s="30" t="s">
        <v>248</v>
      </c>
      <c r="C21" s="28" t="s">
        <v>506</v>
      </c>
      <c r="D21" s="28" t="s">
        <v>504</v>
      </c>
      <c r="E21" s="37"/>
    </row>
    <row r="22" spans="1:5" x14ac:dyDescent="0.3">
      <c r="A22" s="36"/>
      <c r="B22" s="28" t="s">
        <v>509</v>
      </c>
      <c r="C22" s="30" t="s">
        <v>511</v>
      </c>
      <c r="D22" s="28" t="s">
        <v>507</v>
      </c>
      <c r="E22" s="37"/>
    </row>
    <row r="23" spans="1:5" x14ac:dyDescent="0.3">
      <c r="A23" s="36"/>
      <c r="B23" s="30" t="s">
        <v>509</v>
      </c>
      <c r="C23" s="30" t="s">
        <v>512</v>
      </c>
      <c r="D23" s="28" t="s">
        <v>508</v>
      </c>
      <c r="E23" s="37"/>
    </row>
    <row r="24" spans="1:5" x14ac:dyDescent="0.3">
      <c r="A24" s="36"/>
      <c r="B24" s="30" t="s">
        <v>426</v>
      </c>
      <c r="C24" s="28"/>
      <c r="D24" s="28" t="s">
        <v>513</v>
      </c>
      <c r="E24" s="37" t="s">
        <v>503</v>
      </c>
    </row>
    <row r="25" spans="1:5" ht="32.4" x14ac:dyDescent="0.3">
      <c r="A25" s="36"/>
      <c r="B25" s="30" t="s">
        <v>136</v>
      </c>
      <c r="C25" s="41" t="s">
        <v>515</v>
      </c>
      <c r="D25" s="41" t="s">
        <v>516</v>
      </c>
      <c r="E25" s="54" t="s">
        <v>514</v>
      </c>
    </row>
    <row r="26" spans="1:5" ht="32.4" x14ac:dyDescent="0.3">
      <c r="A26" s="36"/>
      <c r="B26" s="30" t="s">
        <v>136</v>
      </c>
      <c r="C26" s="41" t="s">
        <v>517</v>
      </c>
      <c r="D26" s="41" t="s">
        <v>518</v>
      </c>
      <c r="E26" s="54" t="s">
        <v>514</v>
      </c>
    </row>
    <row r="27" spans="1:5" ht="32.4" x14ac:dyDescent="0.3">
      <c r="A27" s="36"/>
      <c r="B27" s="30" t="s">
        <v>136</v>
      </c>
      <c r="C27" s="41" t="s">
        <v>519</v>
      </c>
      <c r="D27" s="41" t="s">
        <v>520</v>
      </c>
      <c r="E27" s="54" t="s">
        <v>514</v>
      </c>
    </row>
    <row r="28" spans="1:5" x14ac:dyDescent="0.3">
      <c r="A28" s="36"/>
      <c r="B28" s="30" t="s">
        <v>425</v>
      </c>
      <c r="C28" s="30" t="s">
        <v>390</v>
      </c>
      <c r="D28" s="28" t="s">
        <v>522</v>
      </c>
      <c r="E28" s="37"/>
    </row>
    <row r="29" spans="1:5" x14ac:dyDescent="0.3">
      <c r="A29" s="36"/>
      <c r="B29" s="28" t="s">
        <v>524</v>
      </c>
      <c r="C29" s="28" t="s">
        <v>532</v>
      </c>
      <c r="D29" s="28">
        <v>1440814390</v>
      </c>
      <c r="E29" s="37"/>
    </row>
    <row r="30" spans="1:5" x14ac:dyDescent="0.3">
      <c r="A30" s="36"/>
      <c r="B30" s="30" t="s">
        <v>524</v>
      </c>
      <c r="C30" s="28" t="s">
        <v>533</v>
      </c>
      <c r="D30" s="28" t="s">
        <v>523</v>
      </c>
      <c r="E30" s="37" t="s">
        <v>531</v>
      </c>
    </row>
    <row r="31" spans="1:5" ht="32.4" x14ac:dyDescent="0.3">
      <c r="A31" s="36"/>
      <c r="B31" s="30" t="s">
        <v>524</v>
      </c>
      <c r="C31" s="30" t="s">
        <v>533</v>
      </c>
      <c r="D31" s="28" t="s">
        <v>525</v>
      </c>
      <c r="E31" s="37" t="s">
        <v>527</v>
      </c>
    </row>
    <row r="32" spans="1:5" ht="32.4" x14ac:dyDescent="0.3">
      <c r="A32" s="36"/>
      <c r="B32" s="30" t="s">
        <v>524</v>
      </c>
      <c r="C32" s="30" t="s">
        <v>533</v>
      </c>
      <c r="D32" s="28" t="s">
        <v>528</v>
      </c>
      <c r="E32" s="37" t="s">
        <v>526</v>
      </c>
    </row>
    <row r="33" spans="1:5" ht="32.4" x14ac:dyDescent="0.3">
      <c r="A33" s="36"/>
      <c r="B33" s="30" t="s">
        <v>524</v>
      </c>
      <c r="C33" s="30" t="s">
        <v>533</v>
      </c>
      <c r="D33" s="28" t="s">
        <v>529</v>
      </c>
      <c r="E33" s="37" t="s">
        <v>526</v>
      </c>
    </row>
    <row r="34" spans="1:5" ht="32.4" x14ac:dyDescent="0.3">
      <c r="A34" s="36"/>
      <c r="B34" s="30" t="s">
        <v>524</v>
      </c>
      <c r="C34" s="30" t="s">
        <v>533</v>
      </c>
      <c r="D34" s="28" t="s">
        <v>530</v>
      </c>
      <c r="E34" s="37" t="s">
        <v>526</v>
      </c>
    </row>
    <row r="35" spans="1:5" ht="32.4" x14ac:dyDescent="0.3">
      <c r="A35" s="36"/>
      <c r="B35" s="30" t="s">
        <v>136</v>
      </c>
      <c r="C35" s="41" t="s">
        <v>534</v>
      </c>
      <c r="D35" s="41" t="s">
        <v>535</v>
      </c>
      <c r="E35" s="54" t="s">
        <v>514</v>
      </c>
    </row>
    <row r="36" spans="1:5" x14ac:dyDescent="0.3">
      <c r="A36" s="36"/>
      <c r="B36" s="28" t="s">
        <v>536</v>
      </c>
      <c r="C36" s="28" t="s">
        <v>538</v>
      </c>
      <c r="D36" s="28"/>
      <c r="E36" s="37" t="s">
        <v>542</v>
      </c>
    </row>
    <row r="37" spans="1:5" x14ac:dyDescent="0.3">
      <c r="A37" s="36"/>
      <c r="B37" s="30" t="s">
        <v>536</v>
      </c>
      <c r="C37" s="28" t="s">
        <v>540</v>
      </c>
      <c r="D37" s="28"/>
      <c r="E37" s="37" t="s">
        <v>541</v>
      </c>
    </row>
    <row r="38" spans="1:5" x14ac:dyDescent="0.3">
      <c r="A38" s="36"/>
      <c r="B38" s="30" t="s">
        <v>264</v>
      </c>
      <c r="C38" s="28"/>
      <c r="D38" s="68" t="s">
        <v>543</v>
      </c>
      <c r="E38" s="37" t="s">
        <v>538</v>
      </c>
    </row>
    <row r="39" spans="1:5" ht="32.4" x14ac:dyDescent="0.3">
      <c r="A39" s="36"/>
      <c r="B39" s="30" t="s">
        <v>579</v>
      </c>
      <c r="C39" s="28"/>
      <c r="D39" s="28" t="s">
        <v>544</v>
      </c>
      <c r="E39" s="37" t="s">
        <v>545</v>
      </c>
    </row>
    <row r="40" spans="1:5" x14ac:dyDescent="0.3">
      <c r="A40" s="36"/>
      <c r="B40" s="30" t="s">
        <v>547</v>
      </c>
      <c r="C40" s="28"/>
      <c r="D40" s="28">
        <v>1315023010</v>
      </c>
      <c r="E40" s="37" t="s">
        <v>546</v>
      </c>
    </row>
    <row r="41" spans="1:5" x14ac:dyDescent="0.3">
      <c r="A41" s="36"/>
      <c r="B41" s="30" t="s">
        <v>547</v>
      </c>
      <c r="C41" s="28"/>
      <c r="D41" s="28">
        <v>1315045030</v>
      </c>
      <c r="E41" s="37" t="s">
        <v>546</v>
      </c>
    </row>
    <row r="42" spans="1:5" x14ac:dyDescent="0.3">
      <c r="A42" s="36">
        <v>45985</v>
      </c>
      <c r="B42" s="55" t="s">
        <v>267</v>
      </c>
      <c r="C42" s="55" t="s">
        <v>251</v>
      </c>
      <c r="D42" s="55" t="s">
        <v>548</v>
      </c>
      <c r="E42" s="37"/>
    </row>
    <row r="43" spans="1:5" x14ac:dyDescent="0.3">
      <c r="A43" s="36"/>
      <c r="B43" s="55" t="s">
        <v>267</v>
      </c>
      <c r="C43" s="55" t="s">
        <v>510</v>
      </c>
      <c r="D43" s="55" t="s">
        <v>549</v>
      </c>
      <c r="E43" s="37"/>
    </row>
    <row r="44" spans="1:5" x14ac:dyDescent="0.3">
      <c r="A44" s="36"/>
      <c r="B44" s="55" t="s">
        <v>267</v>
      </c>
      <c r="C44" s="55" t="s">
        <v>251</v>
      </c>
      <c r="D44" s="55" t="s">
        <v>550</v>
      </c>
      <c r="E44" s="37"/>
    </row>
    <row r="45" spans="1:5" x14ac:dyDescent="0.3">
      <c r="A45" s="36"/>
      <c r="B45" s="55" t="s">
        <v>267</v>
      </c>
      <c r="C45" s="55" t="s">
        <v>510</v>
      </c>
      <c r="D45" s="55" t="s">
        <v>551</v>
      </c>
      <c r="E45" s="40"/>
    </row>
    <row r="46" spans="1:5" x14ac:dyDescent="0.3">
      <c r="A46" s="36"/>
      <c r="B46" s="55" t="s">
        <v>267</v>
      </c>
      <c r="C46" s="55" t="s">
        <v>251</v>
      </c>
      <c r="D46" s="55" t="s">
        <v>552</v>
      </c>
      <c r="E46" s="37"/>
    </row>
    <row r="47" spans="1:5" x14ac:dyDescent="0.3">
      <c r="A47" s="36"/>
      <c r="B47" s="55" t="s">
        <v>267</v>
      </c>
      <c r="C47" s="55" t="s">
        <v>510</v>
      </c>
      <c r="D47" s="55" t="s">
        <v>553</v>
      </c>
      <c r="E47" s="37"/>
    </row>
    <row r="48" spans="1:5" x14ac:dyDescent="0.3">
      <c r="A48" s="36"/>
      <c r="B48" s="55" t="s">
        <v>136</v>
      </c>
      <c r="C48" s="55" t="s">
        <v>554</v>
      </c>
      <c r="D48" s="56" t="s">
        <v>555</v>
      </c>
      <c r="E48" s="37"/>
    </row>
    <row r="49" spans="1:5" x14ac:dyDescent="0.3">
      <c r="A49" s="36"/>
      <c r="B49" s="28" t="s">
        <v>557</v>
      </c>
      <c r="C49" s="28"/>
      <c r="D49" s="55" t="s">
        <v>556</v>
      </c>
      <c r="E49" s="37" t="s">
        <v>558</v>
      </c>
    </row>
    <row r="50" spans="1:5" x14ac:dyDescent="0.3">
      <c r="A50" s="36"/>
      <c r="B50" s="55" t="s">
        <v>557</v>
      </c>
      <c r="C50" s="28"/>
      <c r="D50" s="55" t="s">
        <v>559</v>
      </c>
      <c r="E50" s="37" t="s">
        <v>558</v>
      </c>
    </row>
    <row r="51" spans="1:5" x14ac:dyDescent="0.3">
      <c r="A51" s="36"/>
      <c r="B51" s="55" t="s">
        <v>557</v>
      </c>
      <c r="C51" s="28"/>
      <c r="D51" s="55" t="s">
        <v>560</v>
      </c>
      <c r="E51" s="37" t="s">
        <v>558</v>
      </c>
    </row>
    <row r="52" spans="1:5" x14ac:dyDescent="0.3">
      <c r="A52" s="36"/>
      <c r="B52" s="55" t="s">
        <v>557</v>
      </c>
      <c r="C52" s="28"/>
      <c r="D52" s="28" t="s">
        <v>561</v>
      </c>
      <c r="E52" s="37" t="s">
        <v>564</v>
      </c>
    </row>
    <row r="53" spans="1:5" x14ac:dyDescent="0.3">
      <c r="A53" s="36"/>
      <c r="B53" s="55" t="s">
        <v>557</v>
      </c>
      <c r="C53" s="28"/>
      <c r="D53" s="28" t="s">
        <v>562</v>
      </c>
      <c r="E53" s="37" t="s">
        <v>564</v>
      </c>
    </row>
    <row r="54" spans="1:5" x14ac:dyDescent="0.3">
      <c r="A54" s="36"/>
      <c r="B54" s="55" t="s">
        <v>557</v>
      </c>
      <c r="C54" s="28"/>
      <c r="D54" s="28" t="s">
        <v>563</v>
      </c>
      <c r="E54" s="37" t="s">
        <v>564</v>
      </c>
    </row>
    <row r="55" spans="1:5" ht="32.4" x14ac:dyDescent="0.3">
      <c r="A55" s="36"/>
      <c r="B55" s="55" t="s">
        <v>425</v>
      </c>
      <c r="C55" s="28"/>
      <c r="D55" s="28" t="s">
        <v>565</v>
      </c>
      <c r="E55" s="37" t="s">
        <v>566</v>
      </c>
    </row>
    <row r="56" spans="1:5" x14ac:dyDescent="0.3">
      <c r="A56" s="36"/>
      <c r="B56" s="28" t="s">
        <v>567</v>
      </c>
      <c r="C56" s="28"/>
      <c r="D56" s="28">
        <v>1211003391</v>
      </c>
      <c r="E56" s="37"/>
    </row>
    <row r="57" spans="1:5" x14ac:dyDescent="0.3">
      <c r="A57" s="36"/>
      <c r="B57" s="55" t="s">
        <v>567</v>
      </c>
      <c r="C57" s="28"/>
      <c r="D57" s="28" t="s">
        <v>568</v>
      </c>
      <c r="E57" s="37"/>
    </row>
    <row r="58" spans="1:5" x14ac:dyDescent="0.3">
      <c r="A58" s="36"/>
      <c r="B58" s="55" t="s">
        <v>567</v>
      </c>
      <c r="C58" s="28"/>
      <c r="D58" s="28" t="s">
        <v>569</v>
      </c>
      <c r="E58" s="37"/>
    </row>
    <row r="59" spans="1:5" x14ac:dyDescent="0.3">
      <c r="A59" s="36"/>
      <c r="B59" s="55" t="s">
        <v>567</v>
      </c>
      <c r="C59" s="28"/>
      <c r="D59" s="28">
        <v>1233080050</v>
      </c>
      <c r="E59" s="40"/>
    </row>
    <row r="60" spans="1:5" x14ac:dyDescent="0.3">
      <c r="A60" s="36"/>
      <c r="B60" s="55" t="s">
        <v>567</v>
      </c>
      <c r="C60" s="28"/>
      <c r="D60" s="28" t="s">
        <v>570</v>
      </c>
      <c r="E60" s="40"/>
    </row>
    <row r="61" spans="1:5" x14ac:dyDescent="0.3">
      <c r="A61" s="36"/>
      <c r="B61" s="55" t="s">
        <v>567</v>
      </c>
      <c r="C61" s="28"/>
      <c r="D61" s="55" t="s">
        <v>571</v>
      </c>
      <c r="E61" s="40"/>
    </row>
    <row r="62" spans="1:5" x14ac:dyDescent="0.3">
      <c r="A62" s="36"/>
      <c r="B62" s="55" t="s">
        <v>567</v>
      </c>
      <c r="C62" s="28"/>
      <c r="D62" s="28" t="s">
        <v>572</v>
      </c>
      <c r="E62" s="37"/>
    </row>
    <row r="63" spans="1:5" x14ac:dyDescent="0.3">
      <c r="A63" s="36"/>
      <c r="B63" s="55" t="s">
        <v>557</v>
      </c>
      <c r="C63" s="28"/>
      <c r="D63" s="28" t="s">
        <v>573</v>
      </c>
      <c r="E63" s="37" t="s">
        <v>558</v>
      </c>
    </row>
    <row r="64" spans="1:5" x14ac:dyDescent="0.3">
      <c r="A64" s="36"/>
      <c r="B64" s="55" t="s">
        <v>136</v>
      </c>
      <c r="C64" s="55" t="s">
        <v>574</v>
      </c>
      <c r="D64" s="55" t="s">
        <v>575</v>
      </c>
      <c r="E64" s="37"/>
    </row>
    <row r="65" spans="1:5" x14ac:dyDescent="0.3">
      <c r="A65" s="36"/>
      <c r="B65" s="28"/>
      <c r="C65" s="28"/>
      <c r="D65" s="28" t="s">
        <v>576</v>
      </c>
      <c r="E65" s="37" t="s">
        <v>577</v>
      </c>
    </row>
    <row r="66" spans="1:5" x14ac:dyDescent="0.3">
      <c r="A66" s="36"/>
      <c r="B66" s="55" t="s">
        <v>248</v>
      </c>
      <c r="C66" s="28" t="s">
        <v>580</v>
      </c>
      <c r="D66" s="28" t="s">
        <v>578</v>
      </c>
      <c r="E66" s="37"/>
    </row>
    <row r="67" spans="1:5" x14ac:dyDescent="0.3">
      <c r="A67" s="36"/>
      <c r="B67" s="55" t="s">
        <v>248</v>
      </c>
      <c r="C67" s="55" t="s">
        <v>580</v>
      </c>
      <c r="D67" s="28" t="s">
        <v>581</v>
      </c>
      <c r="E67" s="37"/>
    </row>
    <row r="68" spans="1:5" x14ac:dyDescent="0.3">
      <c r="A68" s="36">
        <v>45986</v>
      </c>
      <c r="B68" s="59" t="s">
        <v>267</v>
      </c>
      <c r="C68" s="59" t="s">
        <v>251</v>
      </c>
      <c r="D68" s="28" t="s">
        <v>582</v>
      </c>
      <c r="E68" s="37"/>
    </row>
    <row r="69" spans="1:5" x14ac:dyDescent="0.3">
      <c r="A69" s="36"/>
      <c r="B69" s="59" t="s">
        <v>267</v>
      </c>
      <c r="C69" s="59" t="s">
        <v>510</v>
      </c>
      <c r="D69" s="28" t="s">
        <v>583</v>
      </c>
      <c r="E69" s="37"/>
    </row>
    <row r="70" spans="1:5" x14ac:dyDescent="0.3">
      <c r="A70" s="36"/>
      <c r="B70" s="59" t="s">
        <v>267</v>
      </c>
      <c r="C70" s="59" t="s">
        <v>251</v>
      </c>
      <c r="D70" s="28" t="s">
        <v>584</v>
      </c>
      <c r="E70" s="37"/>
    </row>
    <row r="71" spans="1:5" x14ac:dyDescent="0.3">
      <c r="A71" s="36"/>
      <c r="B71" s="59" t="s">
        <v>267</v>
      </c>
      <c r="C71" s="59" t="s">
        <v>510</v>
      </c>
      <c r="D71" s="42" t="s">
        <v>585</v>
      </c>
      <c r="E71" s="37"/>
    </row>
    <row r="72" spans="1:5" x14ac:dyDescent="0.3">
      <c r="A72" s="36"/>
      <c r="B72" s="59" t="s">
        <v>264</v>
      </c>
      <c r="C72" s="28" t="s">
        <v>587</v>
      </c>
      <c r="D72" s="28" t="s">
        <v>586</v>
      </c>
      <c r="E72" s="37"/>
    </row>
    <row r="73" spans="1:5" x14ac:dyDescent="0.3">
      <c r="A73" s="36"/>
      <c r="B73" s="28" t="s">
        <v>588</v>
      </c>
      <c r="C73" s="28" t="s">
        <v>598</v>
      </c>
      <c r="D73" s="28" t="s">
        <v>589</v>
      </c>
      <c r="E73" s="37"/>
    </row>
    <row r="74" spans="1:5" x14ac:dyDescent="0.3">
      <c r="A74" s="36"/>
      <c r="B74" s="59" t="s">
        <v>588</v>
      </c>
      <c r="C74" s="59" t="s">
        <v>598</v>
      </c>
      <c r="D74" s="28" t="s">
        <v>590</v>
      </c>
      <c r="E74" s="37"/>
    </row>
    <row r="75" spans="1:5" x14ac:dyDescent="0.3">
      <c r="A75" s="36"/>
      <c r="B75" s="59" t="s">
        <v>588</v>
      </c>
      <c r="C75" s="59" t="s">
        <v>598</v>
      </c>
      <c r="D75" s="28" t="s">
        <v>591</v>
      </c>
      <c r="E75" s="37"/>
    </row>
    <row r="76" spans="1:5" x14ac:dyDescent="0.3">
      <c r="A76" s="36"/>
      <c r="B76" s="59" t="s">
        <v>264</v>
      </c>
      <c r="C76" s="59" t="s">
        <v>587</v>
      </c>
      <c r="D76" s="28" t="s">
        <v>592</v>
      </c>
      <c r="E76" s="37"/>
    </row>
    <row r="77" spans="1:5" x14ac:dyDescent="0.3">
      <c r="A77" s="36"/>
      <c r="B77" s="59" t="s">
        <v>478</v>
      </c>
      <c r="C77" s="59" t="s">
        <v>587</v>
      </c>
      <c r="D77" s="28" t="s">
        <v>593</v>
      </c>
      <c r="E77" s="37"/>
    </row>
    <row r="78" spans="1:5" x14ac:dyDescent="0.3">
      <c r="A78" s="36"/>
      <c r="B78" s="59" t="s">
        <v>478</v>
      </c>
      <c r="C78" s="59" t="s">
        <v>587</v>
      </c>
      <c r="D78" s="28" t="s">
        <v>595</v>
      </c>
      <c r="E78" s="37"/>
    </row>
    <row r="79" spans="1:5" x14ac:dyDescent="0.3">
      <c r="A79" s="36"/>
      <c r="B79" s="59" t="s">
        <v>264</v>
      </c>
      <c r="C79" s="28" t="s">
        <v>597</v>
      </c>
      <c r="D79" s="28" t="s">
        <v>596</v>
      </c>
      <c r="E79" s="37"/>
    </row>
    <row r="80" spans="1:5" x14ac:dyDescent="0.3">
      <c r="A80" s="36"/>
      <c r="B80" s="59" t="s">
        <v>547</v>
      </c>
      <c r="C80" s="28"/>
      <c r="D80" s="28">
        <v>1315081270</v>
      </c>
      <c r="E80" s="37" t="s">
        <v>546</v>
      </c>
    </row>
    <row r="81" spans="1:5" x14ac:dyDescent="0.3">
      <c r="A81" s="36"/>
      <c r="B81" s="59" t="s">
        <v>136</v>
      </c>
      <c r="C81" s="59" t="s">
        <v>599</v>
      </c>
      <c r="D81" s="59" t="s">
        <v>600</v>
      </c>
      <c r="E81" s="37"/>
    </row>
    <row r="82" spans="1:5" x14ac:dyDescent="0.3">
      <c r="A82" s="36"/>
      <c r="B82" s="59" t="s">
        <v>136</v>
      </c>
      <c r="C82" s="59" t="s">
        <v>601</v>
      </c>
      <c r="D82" s="59" t="s">
        <v>602</v>
      </c>
      <c r="E82" s="37"/>
    </row>
    <row r="83" spans="1:5" ht="32.4" x14ac:dyDescent="0.3">
      <c r="A83" s="36"/>
      <c r="B83" s="59" t="s">
        <v>136</v>
      </c>
      <c r="C83" s="41" t="s">
        <v>603</v>
      </c>
      <c r="D83" s="41" t="s">
        <v>604</v>
      </c>
      <c r="E83" s="54" t="s">
        <v>605</v>
      </c>
    </row>
    <row r="84" spans="1:5" ht="48.6" x14ac:dyDescent="0.3">
      <c r="A84" s="36"/>
      <c r="B84" s="59" t="s">
        <v>557</v>
      </c>
      <c r="C84" s="28" t="s">
        <v>608</v>
      </c>
      <c r="D84" s="28" t="s">
        <v>606</v>
      </c>
      <c r="E84" s="37" t="s">
        <v>607</v>
      </c>
    </row>
    <row r="85" spans="1:5" x14ac:dyDescent="0.3">
      <c r="A85" s="36"/>
      <c r="B85" s="59" t="s">
        <v>622</v>
      </c>
      <c r="C85" s="59" t="s">
        <v>62</v>
      </c>
      <c r="D85" s="59" t="s">
        <v>63</v>
      </c>
      <c r="E85" s="37"/>
    </row>
    <row r="86" spans="1:5" x14ac:dyDescent="0.3">
      <c r="A86" s="36"/>
      <c r="B86" s="59" t="s">
        <v>621</v>
      </c>
      <c r="C86" s="59" t="s">
        <v>608</v>
      </c>
      <c r="D86" s="28" t="s">
        <v>611</v>
      </c>
      <c r="E86" s="37" t="s">
        <v>610</v>
      </c>
    </row>
    <row r="87" spans="1:5" x14ac:dyDescent="0.3">
      <c r="A87" s="36"/>
      <c r="B87" s="59" t="s">
        <v>621</v>
      </c>
      <c r="C87" s="59" t="s">
        <v>608</v>
      </c>
      <c r="D87" s="28" t="s">
        <v>612</v>
      </c>
      <c r="E87" s="37" t="s">
        <v>610</v>
      </c>
    </row>
    <row r="88" spans="1:5" x14ac:dyDescent="0.3">
      <c r="A88" s="36"/>
      <c r="B88" s="59" t="s">
        <v>621</v>
      </c>
      <c r="C88" s="59" t="s">
        <v>608</v>
      </c>
      <c r="D88" s="28" t="s">
        <v>613</v>
      </c>
      <c r="E88" s="37" t="s">
        <v>610</v>
      </c>
    </row>
    <row r="89" spans="1:5" x14ac:dyDescent="0.3">
      <c r="A89" s="36"/>
      <c r="B89" s="59" t="s">
        <v>621</v>
      </c>
      <c r="C89" s="59" t="s">
        <v>608</v>
      </c>
      <c r="D89" s="28" t="s">
        <v>614</v>
      </c>
      <c r="E89" s="37" t="s">
        <v>609</v>
      </c>
    </row>
    <row r="90" spans="1:5" x14ac:dyDescent="0.3">
      <c r="A90" s="36"/>
      <c r="B90" s="59" t="s">
        <v>621</v>
      </c>
      <c r="C90" s="59" t="s">
        <v>608</v>
      </c>
      <c r="D90" s="59" t="s">
        <v>615</v>
      </c>
      <c r="E90" s="37" t="s">
        <v>609</v>
      </c>
    </row>
    <row r="91" spans="1:5" x14ac:dyDescent="0.3">
      <c r="A91" s="36"/>
      <c r="B91" s="59" t="s">
        <v>621</v>
      </c>
      <c r="C91" s="59" t="s">
        <v>608</v>
      </c>
      <c r="D91" s="28" t="s">
        <v>616</v>
      </c>
      <c r="E91" s="37" t="s">
        <v>610</v>
      </c>
    </row>
    <row r="92" spans="1:5" x14ac:dyDescent="0.3">
      <c r="A92" s="36"/>
      <c r="B92" s="59" t="s">
        <v>621</v>
      </c>
      <c r="C92" s="59" t="s">
        <v>608</v>
      </c>
      <c r="D92" s="59" t="s">
        <v>617</v>
      </c>
      <c r="E92" s="37" t="s">
        <v>609</v>
      </c>
    </row>
    <row r="93" spans="1:5" x14ac:dyDescent="0.3">
      <c r="A93" s="36"/>
      <c r="B93" s="59" t="s">
        <v>621</v>
      </c>
      <c r="C93" s="59" t="s">
        <v>608</v>
      </c>
      <c r="D93" s="28" t="s">
        <v>618</v>
      </c>
      <c r="E93" s="37" t="s">
        <v>609</v>
      </c>
    </row>
    <row r="94" spans="1:5" x14ac:dyDescent="0.3">
      <c r="A94" s="36"/>
      <c r="B94" s="59" t="s">
        <v>621</v>
      </c>
      <c r="C94" s="59" t="s">
        <v>608</v>
      </c>
      <c r="D94" s="28" t="s">
        <v>619</v>
      </c>
      <c r="E94" s="37" t="s">
        <v>609</v>
      </c>
    </row>
    <row r="95" spans="1:5" x14ac:dyDescent="0.3">
      <c r="A95" s="36"/>
      <c r="B95" s="59" t="s">
        <v>621</v>
      </c>
      <c r="C95" s="59" t="s">
        <v>608</v>
      </c>
      <c r="D95" s="28" t="s">
        <v>620</v>
      </c>
      <c r="E95" s="37" t="s">
        <v>609</v>
      </c>
    </row>
    <row r="96" spans="1:5" x14ac:dyDescent="0.3">
      <c r="A96" s="36"/>
      <c r="B96" s="59" t="s">
        <v>264</v>
      </c>
      <c r="C96" s="28" t="s">
        <v>587</v>
      </c>
      <c r="D96" s="28" t="s">
        <v>623</v>
      </c>
      <c r="E96" s="37"/>
    </row>
    <row r="97" spans="1:5" x14ac:dyDescent="0.3">
      <c r="A97" s="36"/>
      <c r="B97" s="59" t="s">
        <v>264</v>
      </c>
      <c r="C97" s="59" t="s">
        <v>587</v>
      </c>
      <c r="D97" s="28" t="s">
        <v>624</v>
      </c>
      <c r="E97" s="37"/>
    </row>
    <row r="98" spans="1:5" x14ac:dyDescent="0.3">
      <c r="A98" s="36"/>
      <c r="B98" s="59" t="s">
        <v>264</v>
      </c>
      <c r="C98" s="59" t="s">
        <v>587</v>
      </c>
      <c r="D98" s="28" t="s">
        <v>625</v>
      </c>
      <c r="E98" s="37"/>
    </row>
    <row r="99" spans="1:5" x14ac:dyDescent="0.3">
      <c r="A99" s="36"/>
      <c r="B99" s="59" t="s">
        <v>267</v>
      </c>
      <c r="C99" s="59" t="s">
        <v>251</v>
      </c>
      <c r="D99" s="28" t="s">
        <v>627</v>
      </c>
      <c r="E99" s="37"/>
    </row>
    <row r="100" spans="1:5" x14ac:dyDescent="0.3">
      <c r="A100" s="36"/>
      <c r="B100" s="59" t="s">
        <v>267</v>
      </c>
      <c r="C100" s="59" t="s">
        <v>510</v>
      </c>
      <c r="D100" s="28" t="s">
        <v>626</v>
      </c>
      <c r="E100" s="43"/>
    </row>
    <row r="101" spans="1:5" x14ac:dyDescent="0.3">
      <c r="A101" s="36"/>
      <c r="B101" s="59" t="s">
        <v>425</v>
      </c>
      <c r="C101" s="28"/>
      <c r="D101" s="28" t="s">
        <v>631</v>
      </c>
      <c r="E101" s="37" t="s">
        <v>632</v>
      </c>
    </row>
    <row r="102" spans="1:5" x14ac:dyDescent="0.3">
      <c r="A102" s="36"/>
      <c r="B102" s="59" t="s">
        <v>622</v>
      </c>
      <c r="C102" s="59" t="s">
        <v>59</v>
      </c>
      <c r="D102" s="59" t="s">
        <v>60</v>
      </c>
      <c r="E102" s="37"/>
    </row>
    <row r="103" spans="1:5" x14ac:dyDescent="0.3">
      <c r="A103" s="36"/>
      <c r="B103" s="59" t="s">
        <v>136</v>
      </c>
      <c r="C103" s="59" t="s">
        <v>633</v>
      </c>
      <c r="D103" s="59" t="s">
        <v>634</v>
      </c>
      <c r="E103" s="37"/>
    </row>
    <row r="104" spans="1:5" ht="32.4" x14ac:dyDescent="0.3">
      <c r="A104" s="36"/>
      <c r="B104" s="59" t="s">
        <v>136</v>
      </c>
      <c r="C104" s="59" t="s">
        <v>636</v>
      </c>
      <c r="D104" s="59" t="s">
        <v>637</v>
      </c>
      <c r="E104" s="37" t="s">
        <v>635</v>
      </c>
    </row>
    <row r="105" spans="1:5" x14ac:dyDescent="0.3">
      <c r="A105" s="36"/>
      <c r="B105" s="68" t="s">
        <v>426</v>
      </c>
      <c r="C105" s="69"/>
      <c r="D105" s="69" t="s">
        <v>699</v>
      </c>
      <c r="E105" s="37" t="s">
        <v>215</v>
      </c>
    </row>
    <row r="106" spans="1:5" x14ac:dyDescent="0.3">
      <c r="A106" s="36">
        <v>45987</v>
      </c>
      <c r="B106" s="60" t="s">
        <v>425</v>
      </c>
      <c r="C106" s="28"/>
      <c r="D106" s="28" t="s">
        <v>638</v>
      </c>
      <c r="E106" s="37" t="s">
        <v>632</v>
      </c>
    </row>
    <row r="107" spans="1:5" x14ac:dyDescent="0.3">
      <c r="A107" s="36"/>
      <c r="B107" s="59" t="s">
        <v>267</v>
      </c>
      <c r="C107" s="59" t="s">
        <v>251</v>
      </c>
      <c r="D107" s="28" t="s">
        <v>628</v>
      </c>
      <c r="E107" s="65" t="s">
        <v>630</v>
      </c>
    </row>
    <row r="108" spans="1:5" x14ac:dyDescent="0.3">
      <c r="A108" s="36"/>
      <c r="B108" s="59" t="s">
        <v>267</v>
      </c>
      <c r="C108" s="59" t="s">
        <v>510</v>
      </c>
      <c r="D108" s="28" t="s">
        <v>629</v>
      </c>
      <c r="E108" s="37"/>
    </row>
    <row r="109" spans="1:5" ht="81" x14ac:dyDescent="0.3">
      <c r="A109" s="36"/>
      <c r="B109" s="60" t="s">
        <v>248</v>
      </c>
      <c r="C109" s="28" t="s">
        <v>640</v>
      </c>
      <c r="D109" s="28" t="s">
        <v>639</v>
      </c>
      <c r="E109" s="44" t="s">
        <v>645</v>
      </c>
    </row>
    <row r="110" spans="1:5" x14ac:dyDescent="0.3">
      <c r="A110" s="36"/>
      <c r="B110" s="60" t="s">
        <v>136</v>
      </c>
      <c r="C110" s="60" t="s">
        <v>641</v>
      </c>
      <c r="D110" s="60" t="s">
        <v>642</v>
      </c>
      <c r="E110" s="44"/>
    </row>
    <row r="111" spans="1:5" ht="32.4" x14ac:dyDescent="0.3">
      <c r="A111" s="36"/>
      <c r="B111" s="60" t="s">
        <v>557</v>
      </c>
      <c r="C111" s="60" t="s">
        <v>384</v>
      </c>
      <c r="D111" s="28" t="s">
        <v>643</v>
      </c>
      <c r="E111" s="37" t="s">
        <v>644</v>
      </c>
    </row>
    <row r="112" spans="1:5" ht="81" x14ac:dyDescent="0.3">
      <c r="A112" s="36"/>
      <c r="B112" s="60" t="s">
        <v>248</v>
      </c>
      <c r="C112" s="60" t="s">
        <v>640</v>
      </c>
      <c r="D112" s="28" t="s">
        <v>646</v>
      </c>
      <c r="E112" s="44" t="s">
        <v>645</v>
      </c>
    </row>
    <row r="113" spans="1:5" x14ac:dyDescent="0.3">
      <c r="A113" s="36"/>
      <c r="B113" s="60" t="s">
        <v>136</v>
      </c>
      <c r="C113" s="60" t="s">
        <v>647</v>
      </c>
      <c r="D113" s="60" t="s">
        <v>648</v>
      </c>
      <c r="E113" s="37"/>
    </row>
    <row r="114" spans="1:5" x14ac:dyDescent="0.3">
      <c r="A114" s="36"/>
      <c r="B114" s="60" t="s">
        <v>136</v>
      </c>
      <c r="C114" s="60" t="s">
        <v>149</v>
      </c>
      <c r="D114" s="60" t="s">
        <v>150</v>
      </c>
      <c r="E114" s="37"/>
    </row>
    <row r="115" spans="1:5" x14ac:dyDescent="0.3">
      <c r="A115" s="36"/>
      <c r="B115" s="60" t="s">
        <v>136</v>
      </c>
      <c r="C115" s="60" t="s">
        <v>649</v>
      </c>
      <c r="D115" s="60" t="s">
        <v>650</v>
      </c>
      <c r="E115" s="37"/>
    </row>
    <row r="116" spans="1:5" x14ac:dyDescent="0.3">
      <c r="A116" s="36"/>
      <c r="B116" s="60" t="s">
        <v>136</v>
      </c>
      <c r="C116" s="60" t="s">
        <v>651</v>
      </c>
      <c r="D116" s="60" t="s">
        <v>652</v>
      </c>
      <c r="E116" s="37"/>
    </row>
    <row r="117" spans="1:5" x14ac:dyDescent="0.3">
      <c r="A117" s="36"/>
      <c r="B117" s="60" t="s">
        <v>264</v>
      </c>
      <c r="C117" s="28" t="s">
        <v>663</v>
      </c>
      <c r="D117" s="28" t="s">
        <v>653</v>
      </c>
      <c r="E117" s="37"/>
    </row>
    <row r="118" spans="1:5" x14ac:dyDescent="0.3">
      <c r="A118" s="36"/>
      <c r="B118" s="60" t="s">
        <v>182</v>
      </c>
      <c r="C118" s="60" t="s">
        <v>598</v>
      </c>
      <c r="D118" s="28" t="s">
        <v>654</v>
      </c>
      <c r="E118" s="37"/>
    </row>
    <row r="119" spans="1:5" x14ac:dyDescent="0.3">
      <c r="A119" s="36"/>
      <c r="B119" s="60" t="s">
        <v>182</v>
      </c>
      <c r="C119" s="60" t="s">
        <v>598</v>
      </c>
      <c r="D119" s="28" t="s">
        <v>655</v>
      </c>
      <c r="E119" s="37"/>
    </row>
    <row r="120" spans="1:5" x14ac:dyDescent="0.3">
      <c r="A120" s="36"/>
      <c r="B120" s="60" t="s">
        <v>182</v>
      </c>
      <c r="C120" s="60" t="s">
        <v>598</v>
      </c>
      <c r="D120" s="28" t="s">
        <v>656</v>
      </c>
      <c r="E120" s="37"/>
    </row>
    <row r="121" spans="1:5" x14ac:dyDescent="0.3">
      <c r="A121" s="36"/>
      <c r="B121" s="60" t="s">
        <v>182</v>
      </c>
      <c r="C121" s="60" t="s">
        <v>598</v>
      </c>
      <c r="D121" s="28" t="s">
        <v>657</v>
      </c>
      <c r="E121" s="37"/>
    </row>
    <row r="122" spans="1:5" x14ac:dyDescent="0.3">
      <c r="A122" s="36"/>
      <c r="B122" s="60" t="s">
        <v>182</v>
      </c>
      <c r="C122" s="60" t="s">
        <v>598</v>
      </c>
      <c r="D122" s="28" t="s">
        <v>658</v>
      </c>
      <c r="E122" s="37"/>
    </row>
    <row r="123" spans="1:5" x14ac:dyDescent="0.3">
      <c r="B123" s="60" t="s">
        <v>182</v>
      </c>
      <c r="C123" s="60" t="s">
        <v>598</v>
      </c>
      <c r="D123" s="29" t="s">
        <v>659</v>
      </c>
    </row>
    <row r="124" spans="1:5" x14ac:dyDescent="0.3">
      <c r="B124" s="60" t="s">
        <v>182</v>
      </c>
      <c r="C124" s="60" t="s">
        <v>598</v>
      </c>
      <c r="D124" s="29" t="s">
        <v>660</v>
      </c>
    </row>
    <row r="125" spans="1:5" x14ac:dyDescent="0.3">
      <c r="B125" s="60" t="s">
        <v>136</v>
      </c>
      <c r="C125" s="61" t="s">
        <v>661</v>
      </c>
      <c r="D125" s="61" t="s">
        <v>662</v>
      </c>
    </row>
    <row r="126" spans="1:5" x14ac:dyDescent="0.3">
      <c r="B126" s="60" t="s">
        <v>136</v>
      </c>
      <c r="C126" s="61" t="s">
        <v>286</v>
      </c>
      <c r="D126" s="61" t="s">
        <v>287</v>
      </c>
    </row>
    <row r="127" spans="1:5" x14ac:dyDescent="0.3">
      <c r="B127" s="60" t="s">
        <v>248</v>
      </c>
      <c r="C127" s="60" t="s">
        <v>640</v>
      </c>
      <c r="D127" s="29" t="s">
        <v>664</v>
      </c>
    </row>
    <row r="128" spans="1:5" x14ac:dyDescent="0.3">
      <c r="B128" s="60" t="s">
        <v>182</v>
      </c>
      <c r="C128" s="29" t="s">
        <v>666</v>
      </c>
      <c r="D128" s="29" t="s">
        <v>665</v>
      </c>
    </row>
    <row r="129" spans="1:5" x14ac:dyDescent="0.3">
      <c r="B129" s="60" t="s">
        <v>248</v>
      </c>
      <c r="C129" s="60" t="s">
        <v>640</v>
      </c>
      <c r="D129" s="29" t="s">
        <v>667</v>
      </c>
    </row>
    <row r="130" spans="1:5" x14ac:dyDescent="0.3">
      <c r="B130" s="68" t="s">
        <v>426</v>
      </c>
      <c r="C130" s="68"/>
      <c r="D130" s="69" t="s">
        <v>698</v>
      </c>
      <c r="E130" s="37" t="s">
        <v>72</v>
      </c>
    </row>
    <row r="131" spans="1:5" x14ac:dyDescent="0.3">
      <c r="A131" s="24">
        <v>45988</v>
      </c>
      <c r="B131" s="68" t="s">
        <v>267</v>
      </c>
      <c r="C131" s="68" t="s">
        <v>251</v>
      </c>
      <c r="D131" s="29" t="s">
        <v>668</v>
      </c>
    </row>
    <row r="132" spans="1:5" x14ac:dyDescent="0.3">
      <c r="B132" s="68" t="s">
        <v>267</v>
      </c>
      <c r="C132" s="68" t="s">
        <v>510</v>
      </c>
      <c r="D132" s="29" t="s">
        <v>669</v>
      </c>
    </row>
    <row r="133" spans="1:5" x14ac:dyDescent="0.3">
      <c r="B133" s="68" t="s">
        <v>264</v>
      </c>
      <c r="C133" s="68" t="s">
        <v>342</v>
      </c>
      <c r="D133" s="29" t="s">
        <v>686</v>
      </c>
    </row>
    <row r="134" spans="1:5" x14ac:dyDescent="0.3">
      <c r="B134" s="68" t="s">
        <v>478</v>
      </c>
      <c r="C134" s="29" t="s">
        <v>688</v>
      </c>
      <c r="D134" s="29" t="s">
        <v>687</v>
      </c>
    </row>
    <row r="135" spans="1:5" x14ac:dyDescent="0.3">
      <c r="B135" s="68" t="s">
        <v>478</v>
      </c>
      <c r="C135" s="29" t="s">
        <v>689</v>
      </c>
      <c r="D135" s="29">
        <v>1908064003</v>
      </c>
      <c r="E135" s="38" t="s">
        <v>690</v>
      </c>
    </row>
    <row r="136" spans="1:5" x14ac:dyDescent="0.3">
      <c r="B136" s="68" t="s">
        <v>264</v>
      </c>
      <c r="C136" s="69" t="s">
        <v>688</v>
      </c>
      <c r="D136" s="29" t="s">
        <v>691</v>
      </c>
    </row>
    <row r="137" spans="1:5" x14ac:dyDescent="0.3">
      <c r="B137" s="68" t="s">
        <v>426</v>
      </c>
      <c r="D137" s="29" t="s">
        <v>697</v>
      </c>
      <c r="E137" s="37" t="s">
        <v>215</v>
      </c>
    </row>
    <row r="138" spans="1:5" x14ac:dyDescent="0.3">
      <c r="B138" s="68" t="s">
        <v>426</v>
      </c>
      <c r="D138" s="69" t="s">
        <v>551</v>
      </c>
      <c r="E138" s="37" t="s">
        <v>215</v>
      </c>
    </row>
  </sheetData>
  <mergeCells count="4">
    <mergeCell ref="C1:D1"/>
    <mergeCell ref="G1:I1"/>
    <mergeCell ref="G2:G5"/>
    <mergeCell ref="G12:G1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2212-B8D4-4A5D-92E6-2BD1B11F981C}">
  <dimension ref="A1:J134"/>
  <sheetViews>
    <sheetView zoomScale="85" zoomScaleNormal="85" workbookViewId="0">
      <pane ySplit="1" topLeftCell="A59" activePane="bottomLeft" state="frozen"/>
      <selection pane="bottomLeft" activeCell="B62" sqref="B62"/>
    </sheetView>
  </sheetViews>
  <sheetFormatPr defaultRowHeight="16.2" x14ac:dyDescent="0.3"/>
  <cols>
    <col min="1" max="1" width="13.109375" style="24" customWidth="1"/>
    <col min="2" max="2" width="24.44140625" style="69" bestFit="1" customWidth="1"/>
    <col min="3" max="3" width="41.33203125" style="69" bestFit="1" customWidth="1"/>
    <col min="4" max="4" width="38" style="69" bestFit="1" customWidth="1"/>
    <col min="5" max="5" width="40.88671875" style="38" bestFit="1" customWidth="1"/>
    <col min="8" max="8" width="20.77734375" style="23" bestFit="1" customWidth="1"/>
    <col min="9" max="9" width="38.5546875" style="23" bestFit="1" customWidth="1"/>
    <col min="10" max="10" width="8.88671875" style="23"/>
  </cols>
  <sheetData>
    <row r="1" spans="1:10" s="23" customFormat="1" x14ac:dyDescent="0.3">
      <c r="A1" s="33" t="s">
        <v>0</v>
      </c>
      <c r="B1" s="67" t="s">
        <v>1</v>
      </c>
      <c r="C1" s="153" t="s">
        <v>95</v>
      </c>
      <c r="D1" s="153"/>
      <c r="E1" s="35" t="s">
        <v>2</v>
      </c>
      <c r="H1" s="164" t="s">
        <v>132</v>
      </c>
      <c r="I1" s="164"/>
      <c r="J1" s="164"/>
    </row>
    <row r="2" spans="1:10" x14ac:dyDescent="0.3">
      <c r="A2" s="73">
        <v>45988</v>
      </c>
      <c r="B2" s="68" t="s">
        <v>444</v>
      </c>
      <c r="C2" s="74"/>
      <c r="D2" s="74" t="s">
        <v>695</v>
      </c>
      <c r="E2" s="40"/>
      <c r="H2" s="165" t="s">
        <v>670</v>
      </c>
      <c r="I2" s="74" t="s">
        <v>134</v>
      </c>
      <c r="J2" s="117">
        <f>COUNTIF(B:B,"*電子件*")</f>
        <v>29</v>
      </c>
    </row>
    <row r="3" spans="1:10" x14ac:dyDescent="0.3">
      <c r="A3" s="73"/>
      <c r="B3" s="74"/>
      <c r="C3" s="74"/>
      <c r="D3" s="74" t="s">
        <v>696</v>
      </c>
      <c r="E3" s="40"/>
      <c r="H3" s="166"/>
      <c r="I3" s="117" t="s">
        <v>135</v>
      </c>
      <c r="J3" s="117">
        <f>COUNTIF(B:B,"*機構件*")</f>
        <v>0</v>
      </c>
    </row>
    <row r="4" spans="1:10" x14ac:dyDescent="0.3">
      <c r="A4" s="73"/>
      <c r="B4" s="74"/>
      <c r="C4" s="74"/>
      <c r="D4" s="74" t="s">
        <v>410</v>
      </c>
      <c r="E4" s="40"/>
      <c r="H4" s="166"/>
      <c r="I4" s="117" t="s">
        <v>673</v>
      </c>
      <c r="J4" s="117">
        <f>COUNTIF(B:B,"*BIOS/Driver*")</f>
        <v>9</v>
      </c>
    </row>
    <row r="5" spans="1:10" x14ac:dyDescent="0.3">
      <c r="A5" s="73"/>
      <c r="B5" s="68" t="s">
        <v>368</v>
      </c>
      <c r="C5" s="68" t="s">
        <v>251</v>
      </c>
      <c r="D5" s="74" t="s">
        <v>702</v>
      </c>
      <c r="E5" s="40"/>
      <c r="H5" s="166"/>
      <c r="I5" s="117" t="s">
        <v>1123</v>
      </c>
      <c r="J5" s="117">
        <f>COUNTIF(B:B,"*延伸料號*")</f>
        <v>3</v>
      </c>
    </row>
    <row r="6" spans="1:10" x14ac:dyDescent="0.3">
      <c r="A6" s="73"/>
      <c r="B6" s="68" t="s">
        <v>368</v>
      </c>
      <c r="C6" s="68" t="s">
        <v>510</v>
      </c>
      <c r="D6" s="74" t="s">
        <v>703</v>
      </c>
      <c r="E6" s="40"/>
      <c r="H6" s="167"/>
      <c r="I6" s="117" t="s">
        <v>440</v>
      </c>
      <c r="J6" s="117">
        <f>COUNTIF(B:B,"*修改品名*")</f>
        <v>7</v>
      </c>
    </row>
    <row r="7" spans="1:10" ht="81" x14ac:dyDescent="0.3">
      <c r="A7" s="73"/>
      <c r="B7" s="68" t="s">
        <v>444</v>
      </c>
      <c r="C7" s="68" t="s">
        <v>506</v>
      </c>
      <c r="D7" s="74" t="s">
        <v>704</v>
      </c>
      <c r="E7" s="44" t="s">
        <v>645</v>
      </c>
      <c r="H7" s="168" t="s">
        <v>677</v>
      </c>
      <c r="I7" s="117" t="s">
        <v>674</v>
      </c>
      <c r="J7" s="117">
        <f>COUNTIF(B:B,"*半成品*")</f>
        <v>18</v>
      </c>
    </row>
    <row r="8" spans="1:10" x14ac:dyDescent="0.3">
      <c r="A8" s="73">
        <v>45989</v>
      </c>
      <c r="B8" s="74" t="s">
        <v>782</v>
      </c>
      <c r="C8" s="74"/>
      <c r="D8" s="74" t="s">
        <v>728</v>
      </c>
      <c r="E8" s="40"/>
      <c r="H8" s="168"/>
      <c r="I8" s="117" t="s">
        <v>322</v>
      </c>
      <c r="J8" s="117">
        <f>COUNTIF(B:B,"*製成品*")</f>
        <v>3</v>
      </c>
    </row>
    <row r="9" spans="1:10" x14ac:dyDescent="0.3">
      <c r="A9" s="73"/>
      <c r="B9" s="81" t="s">
        <v>21</v>
      </c>
      <c r="C9" s="81"/>
      <c r="D9" s="81" t="s">
        <v>729</v>
      </c>
      <c r="E9" s="82" t="s">
        <v>730</v>
      </c>
      <c r="H9" s="168"/>
      <c r="I9" s="117" t="s">
        <v>320</v>
      </c>
      <c r="J9" s="117">
        <f>COUNTIF(B:B,"*Control Code*")</f>
        <v>8</v>
      </c>
    </row>
    <row r="10" spans="1:10" x14ac:dyDescent="0.3">
      <c r="A10" s="73"/>
      <c r="B10" s="71" t="s">
        <v>782</v>
      </c>
      <c r="C10" s="74"/>
      <c r="D10" s="74" t="s">
        <v>731</v>
      </c>
      <c r="E10" s="40"/>
      <c r="H10" s="117" t="s">
        <v>426</v>
      </c>
      <c r="I10" s="117" t="s">
        <v>700</v>
      </c>
      <c r="J10" s="117">
        <f>COUNTIF(B:B,"*Assign*")</f>
        <v>5</v>
      </c>
    </row>
    <row r="11" spans="1:10" x14ac:dyDescent="0.3">
      <c r="A11" s="73"/>
      <c r="B11" s="71" t="s">
        <v>783</v>
      </c>
      <c r="C11" s="74" t="s">
        <v>705</v>
      </c>
      <c r="D11" s="74" t="s">
        <v>706</v>
      </c>
      <c r="E11" s="40"/>
      <c r="H11" s="163" t="s">
        <v>681</v>
      </c>
      <c r="I11" s="74" t="s">
        <v>682</v>
      </c>
      <c r="J11" s="117">
        <f>COUNTIF(B:B,"*Approval-電子件*")</f>
        <v>23</v>
      </c>
    </row>
    <row r="12" spans="1:10" x14ac:dyDescent="0.3">
      <c r="A12" s="73"/>
      <c r="B12" s="85" t="s">
        <v>783</v>
      </c>
      <c r="C12" s="74" t="s">
        <v>732</v>
      </c>
      <c r="D12" s="74" t="s">
        <v>733</v>
      </c>
      <c r="E12" s="40"/>
      <c r="H12" s="163"/>
      <c r="I12" s="117" t="s">
        <v>683</v>
      </c>
      <c r="J12" s="117">
        <f>COUNTIF(B:B,"*Approval-機構件*")</f>
        <v>0</v>
      </c>
    </row>
    <row r="13" spans="1:10" x14ac:dyDescent="0.3">
      <c r="A13" s="73"/>
      <c r="B13" s="74" t="s">
        <v>734</v>
      </c>
      <c r="C13" s="74"/>
      <c r="D13" s="74" t="s">
        <v>735</v>
      </c>
      <c r="E13" s="40"/>
      <c r="H13" s="117" t="s">
        <v>802</v>
      </c>
      <c r="I13" s="117" t="s">
        <v>1018</v>
      </c>
      <c r="J13" s="117">
        <f>COUNTIF(B:B,"*ECN*")</f>
        <v>1</v>
      </c>
    </row>
    <row r="14" spans="1:10" x14ac:dyDescent="0.3">
      <c r="A14" s="73"/>
      <c r="B14" s="85" t="s">
        <v>783</v>
      </c>
      <c r="C14" s="74" t="s">
        <v>736</v>
      </c>
      <c r="D14" s="74" t="s">
        <v>737</v>
      </c>
      <c r="E14" s="40"/>
      <c r="H14" s="163" t="s">
        <v>680</v>
      </c>
      <c r="I14" s="117" t="s">
        <v>166</v>
      </c>
      <c r="J14" s="117">
        <f>COUNTIF(B:B,"*學習*")</f>
        <v>5</v>
      </c>
    </row>
    <row r="15" spans="1:10" x14ac:dyDescent="0.3">
      <c r="A15" s="73"/>
      <c r="B15" s="85" t="s">
        <v>783</v>
      </c>
      <c r="C15" s="74" t="s">
        <v>738</v>
      </c>
      <c r="D15" s="74" t="s">
        <v>739</v>
      </c>
      <c r="E15" s="40"/>
      <c r="H15" s="163"/>
      <c r="I15" s="117" t="s">
        <v>182</v>
      </c>
      <c r="J15" s="117">
        <f>COUNTIF(B:B,"*實作*")</f>
        <v>0</v>
      </c>
    </row>
    <row r="16" spans="1:10" x14ac:dyDescent="0.3">
      <c r="A16" s="73"/>
      <c r="B16" s="85" t="s">
        <v>783</v>
      </c>
      <c r="C16" s="74" t="s">
        <v>740</v>
      </c>
      <c r="D16" s="74" t="s">
        <v>741</v>
      </c>
      <c r="E16" s="40"/>
    </row>
    <row r="17" spans="1:5" x14ac:dyDescent="0.3">
      <c r="A17" s="73"/>
      <c r="B17" s="85" t="s">
        <v>783</v>
      </c>
      <c r="C17" s="74" t="s">
        <v>742</v>
      </c>
      <c r="D17" s="74" t="s">
        <v>743</v>
      </c>
      <c r="E17" s="40"/>
    </row>
    <row r="18" spans="1:5" x14ac:dyDescent="0.3">
      <c r="A18" s="73"/>
      <c r="B18" s="85" t="s">
        <v>783</v>
      </c>
      <c r="C18" s="74" t="s">
        <v>661</v>
      </c>
      <c r="D18" s="74" t="s">
        <v>662</v>
      </c>
      <c r="E18" s="40"/>
    </row>
    <row r="19" spans="1:5" x14ac:dyDescent="0.3">
      <c r="A19" s="73"/>
      <c r="B19" s="74" t="s">
        <v>754</v>
      </c>
      <c r="C19" s="74"/>
      <c r="D19" s="74" t="s">
        <v>744</v>
      </c>
      <c r="E19" s="76"/>
    </row>
    <row r="20" spans="1:5" x14ac:dyDescent="0.3">
      <c r="A20" s="73"/>
      <c r="B20" s="74" t="s">
        <v>69</v>
      </c>
      <c r="C20" s="74"/>
      <c r="D20" s="74" t="s">
        <v>746</v>
      </c>
      <c r="E20" s="40"/>
    </row>
    <row r="21" spans="1:5" x14ac:dyDescent="0.3">
      <c r="A21" s="73"/>
      <c r="B21" s="85" t="s">
        <v>783</v>
      </c>
      <c r="C21" s="74" t="s">
        <v>298</v>
      </c>
      <c r="D21" s="74" t="s">
        <v>299</v>
      </c>
      <c r="E21" s="40"/>
    </row>
    <row r="22" spans="1:5" x14ac:dyDescent="0.3">
      <c r="A22" s="73"/>
      <c r="B22" s="85" t="s">
        <v>783</v>
      </c>
      <c r="C22" s="74" t="s">
        <v>292</v>
      </c>
      <c r="D22" s="74" t="s">
        <v>293</v>
      </c>
      <c r="E22" s="40"/>
    </row>
    <row r="23" spans="1:5" x14ac:dyDescent="0.3">
      <c r="A23" s="73"/>
      <c r="B23" s="74" t="s">
        <v>745</v>
      </c>
      <c r="C23" s="74"/>
      <c r="D23" s="74" t="s">
        <v>752</v>
      </c>
      <c r="E23" s="40"/>
    </row>
    <row r="24" spans="1:5" x14ac:dyDescent="0.3">
      <c r="A24" s="73"/>
      <c r="B24" s="74" t="s">
        <v>745</v>
      </c>
      <c r="C24" s="74"/>
      <c r="D24" s="74" t="s">
        <v>753</v>
      </c>
      <c r="E24" s="40"/>
    </row>
    <row r="25" spans="1:5" ht="81" x14ac:dyDescent="0.3">
      <c r="A25" s="73"/>
      <c r="B25" s="80" t="s">
        <v>444</v>
      </c>
      <c r="C25" s="80" t="s">
        <v>506</v>
      </c>
      <c r="D25" s="74" t="s">
        <v>755</v>
      </c>
      <c r="E25" s="44" t="s">
        <v>645</v>
      </c>
    </row>
    <row r="26" spans="1:5" x14ac:dyDescent="0.3">
      <c r="A26" s="73"/>
      <c r="B26" s="80" t="s">
        <v>174</v>
      </c>
      <c r="C26" s="74"/>
      <c r="D26" s="74" t="s">
        <v>756</v>
      </c>
      <c r="E26" s="40"/>
    </row>
    <row r="27" spans="1:5" x14ac:dyDescent="0.3">
      <c r="A27" s="73"/>
      <c r="B27" s="85" t="s">
        <v>174</v>
      </c>
      <c r="C27" s="74"/>
      <c r="D27" s="74" t="s">
        <v>757</v>
      </c>
      <c r="E27" s="40"/>
    </row>
    <row r="28" spans="1:5" x14ac:dyDescent="0.3">
      <c r="A28" s="73"/>
      <c r="B28" s="85" t="s">
        <v>174</v>
      </c>
      <c r="C28" s="74"/>
      <c r="D28" s="74" t="s">
        <v>758</v>
      </c>
      <c r="E28" s="40"/>
    </row>
    <row r="29" spans="1:5" x14ac:dyDescent="0.3">
      <c r="A29" s="73">
        <v>45992</v>
      </c>
      <c r="B29" s="83" t="s">
        <v>368</v>
      </c>
      <c r="C29" s="83" t="s">
        <v>251</v>
      </c>
      <c r="D29" s="74" t="s">
        <v>759</v>
      </c>
      <c r="E29" s="40"/>
    </row>
    <row r="30" spans="1:5" x14ac:dyDescent="0.3">
      <c r="A30" s="73"/>
      <c r="B30" s="85" t="s">
        <v>368</v>
      </c>
      <c r="C30" s="83" t="s">
        <v>510</v>
      </c>
      <c r="D30" s="74" t="s">
        <v>760</v>
      </c>
      <c r="E30" s="40"/>
    </row>
    <row r="31" spans="1:5" x14ac:dyDescent="0.3">
      <c r="A31" s="73"/>
      <c r="B31" s="85" t="s">
        <v>368</v>
      </c>
      <c r="C31" s="83" t="s">
        <v>251</v>
      </c>
      <c r="D31" s="74" t="s">
        <v>761</v>
      </c>
      <c r="E31" s="40"/>
    </row>
    <row r="32" spans="1:5" x14ac:dyDescent="0.3">
      <c r="A32" s="73"/>
      <c r="B32" s="85" t="s">
        <v>368</v>
      </c>
      <c r="C32" s="83" t="s">
        <v>510</v>
      </c>
      <c r="D32" s="74" t="s">
        <v>762</v>
      </c>
      <c r="E32" s="40"/>
    </row>
    <row r="33" spans="1:5" x14ac:dyDescent="0.3">
      <c r="A33" s="73"/>
      <c r="B33" s="83" t="s">
        <v>782</v>
      </c>
      <c r="C33" s="74"/>
      <c r="D33" s="74" t="s">
        <v>763</v>
      </c>
      <c r="E33" s="40"/>
    </row>
    <row r="34" spans="1:5" x14ac:dyDescent="0.3">
      <c r="A34" s="73"/>
      <c r="B34" s="85" t="s">
        <v>368</v>
      </c>
      <c r="C34" s="83" t="s">
        <v>251</v>
      </c>
      <c r="D34" s="74" t="s">
        <v>765</v>
      </c>
      <c r="E34" s="40"/>
    </row>
    <row r="35" spans="1:5" x14ac:dyDescent="0.3">
      <c r="A35" s="73"/>
      <c r="B35" s="85" t="s">
        <v>368</v>
      </c>
      <c r="C35" s="83" t="s">
        <v>510</v>
      </c>
      <c r="D35" s="74" t="s">
        <v>764</v>
      </c>
      <c r="E35" s="40"/>
    </row>
    <row r="36" spans="1:5" x14ac:dyDescent="0.3">
      <c r="A36" s="73"/>
      <c r="B36" s="85" t="s">
        <v>782</v>
      </c>
      <c r="C36" s="74"/>
      <c r="D36" s="74" t="s">
        <v>766</v>
      </c>
      <c r="E36" s="40"/>
    </row>
    <row r="37" spans="1:5" x14ac:dyDescent="0.3">
      <c r="A37" s="73"/>
      <c r="B37" s="83" t="s">
        <v>368</v>
      </c>
      <c r="C37" s="83" t="s">
        <v>251</v>
      </c>
      <c r="D37" s="74" t="s">
        <v>767</v>
      </c>
      <c r="E37" s="40"/>
    </row>
    <row r="38" spans="1:5" x14ac:dyDescent="0.3">
      <c r="A38" s="73"/>
      <c r="B38" s="74" t="s">
        <v>768</v>
      </c>
      <c r="C38" s="74" t="s">
        <v>769</v>
      </c>
      <c r="D38" s="74"/>
      <c r="E38" s="40"/>
    </row>
    <row r="39" spans="1:5" ht="32.4" x14ac:dyDescent="0.3">
      <c r="A39" s="73"/>
      <c r="B39" s="84" t="s">
        <v>444</v>
      </c>
      <c r="C39" s="74"/>
      <c r="D39" s="74" t="s">
        <v>770</v>
      </c>
      <c r="E39" s="89" t="s">
        <v>771</v>
      </c>
    </row>
    <row r="40" spans="1:5" x14ac:dyDescent="0.3">
      <c r="A40" s="73">
        <v>45993</v>
      </c>
      <c r="B40" s="74"/>
      <c r="C40" s="74"/>
      <c r="D40" s="74" t="s">
        <v>772</v>
      </c>
      <c r="E40" s="40"/>
    </row>
    <row r="41" spans="1:5" x14ac:dyDescent="0.3">
      <c r="A41" s="73"/>
      <c r="B41" s="85" t="s">
        <v>368</v>
      </c>
      <c r="C41" s="85" t="s">
        <v>251</v>
      </c>
      <c r="D41" s="74" t="s">
        <v>773</v>
      </c>
      <c r="E41" s="40"/>
    </row>
    <row r="42" spans="1:5" x14ac:dyDescent="0.3">
      <c r="A42" s="73"/>
      <c r="B42" s="85" t="s">
        <v>368</v>
      </c>
      <c r="C42" s="85" t="s">
        <v>510</v>
      </c>
      <c r="D42" s="74" t="s">
        <v>774</v>
      </c>
      <c r="E42" s="40"/>
    </row>
    <row r="43" spans="1:5" x14ac:dyDescent="0.3">
      <c r="A43" s="73"/>
      <c r="B43" s="85" t="s">
        <v>783</v>
      </c>
      <c r="C43" s="74" t="s">
        <v>599</v>
      </c>
      <c r="D43" s="74" t="s">
        <v>600</v>
      </c>
      <c r="E43" s="40"/>
    </row>
    <row r="44" spans="1:5" x14ac:dyDescent="0.3">
      <c r="A44" s="73"/>
      <c r="B44" s="85" t="s">
        <v>783</v>
      </c>
      <c r="C44" s="74" t="s">
        <v>775</v>
      </c>
      <c r="D44" s="74" t="s">
        <v>776</v>
      </c>
      <c r="E44" s="40"/>
    </row>
    <row r="45" spans="1:5" x14ac:dyDescent="0.3">
      <c r="A45" s="73"/>
      <c r="B45" s="85" t="s">
        <v>782</v>
      </c>
      <c r="C45" s="74"/>
      <c r="D45" s="74" t="s">
        <v>777</v>
      </c>
      <c r="E45" s="40"/>
    </row>
    <row r="46" spans="1:5" x14ac:dyDescent="0.3">
      <c r="A46" s="73"/>
      <c r="B46" s="74" t="s">
        <v>174</v>
      </c>
      <c r="C46" s="74"/>
      <c r="D46" s="74">
        <v>1651526003</v>
      </c>
      <c r="E46" s="40"/>
    </row>
    <row r="47" spans="1:5" x14ac:dyDescent="0.3">
      <c r="A47" s="73"/>
      <c r="B47" s="85" t="s">
        <v>783</v>
      </c>
      <c r="C47" s="74" t="s">
        <v>778</v>
      </c>
      <c r="D47" s="74" t="s">
        <v>779</v>
      </c>
      <c r="E47" s="40"/>
    </row>
    <row r="48" spans="1:5" x14ac:dyDescent="0.3">
      <c r="A48" s="73"/>
      <c r="B48" s="85" t="s">
        <v>783</v>
      </c>
      <c r="C48" s="74" t="s">
        <v>780</v>
      </c>
      <c r="D48" s="74" t="s">
        <v>781</v>
      </c>
      <c r="E48" s="40"/>
    </row>
    <row r="49" spans="1:5" x14ac:dyDescent="0.3">
      <c r="A49" s="73"/>
      <c r="B49" s="85" t="s">
        <v>783</v>
      </c>
      <c r="C49" s="74" t="s">
        <v>784</v>
      </c>
      <c r="D49" s="74" t="s">
        <v>785</v>
      </c>
      <c r="E49" s="40"/>
    </row>
    <row r="50" spans="1:5" x14ac:dyDescent="0.3">
      <c r="A50" s="73"/>
      <c r="B50" s="74" t="s">
        <v>788</v>
      </c>
      <c r="C50" s="74"/>
      <c r="D50" s="74" t="s">
        <v>786</v>
      </c>
      <c r="E50" s="40"/>
    </row>
    <row r="51" spans="1:5" x14ac:dyDescent="0.3">
      <c r="A51" s="73"/>
      <c r="B51" s="74" t="s">
        <v>445</v>
      </c>
      <c r="C51" s="74"/>
      <c r="D51" s="74" t="s">
        <v>787</v>
      </c>
      <c r="E51" s="40" t="s">
        <v>789</v>
      </c>
    </row>
    <row r="52" spans="1:5" x14ac:dyDescent="0.3">
      <c r="A52" s="73"/>
      <c r="B52" s="74" t="s">
        <v>445</v>
      </c>
      <c r="C52" s="74"/>
      <c r="D52" s="74" t="s">
        <v>790</v>
      </c>
      <c r="E52" s="40" t="s">
        <v>789</v>
      </c>
    </row>
    <row r="53" spans="1:5" x14ac:dyDescent="0.3">
      <c r="A53" s="73"/>
      <c r="B53" s="74" t="s">
        <v>783</v>
      </c>
      <c r="C53" s="74" t="s">
        <v>791</v>
      </c>
      <c r="D53" s="74" t="s">
        <v>792</v>
      </c>
      <c r="E53" s="40"/>
    </row>
    <row r="54" spans="1:5" x14ac:dyDescent="0.3">
      <c r="A54" s="73"/>
      <c r="B54" s="74" t="s">
        <v>788</v>
      </c>
      <c r="C54" s="74"/>
      <c r="D54" s="74" t="s">
        <v>793</v>
      </c>
      <c r="E54" s="40"/>
    </row>
    <row r="55" spans="1:5" x14ac:dyDescent="0.3">
      <c r="A55" s="73"/>
      <c r="B55" s="74" t="s">
        <v>439</v>
      </c>
      <c r="C55" s="74"/>
      <c r="D55" s="74" t="s">
        <v>794</v>
      </c>
      <c r="E55" s="40" t="s">
        <v>795</v>
      </c>
    </row>
    <row r="56" spans="1:5" x14ac:dyDescent="0.3">
      <c r="A56" s="73"/>
      <c r="B56" s="74" t="s">
        <v>439</v>
      </c>
      <c r="C56" s="74"/>
      <c r="D56" s="74" t="s">
        <v>796</v>
      </c>
      <c r="E56" s="40"/>
    </row>
    <row r="57" spans="1:5" x14ac:dyDescent="0.3">
      <c r="A57" s="73"/>
      <c r="B57" s="74" t="s">
        <v>439</v>
      </c>
      <c r="C57" s="74"/>
      <c r="D57" s="74" t="s">
        <v>797</v>
      </c>
      <c r="E57" s="40"/>
    </row>
    <row r="58" spans="1:5" x14ac:dyDescent="0.3">
      <c r="A58" s="73"/>
      <c r="B58" s="74" t="s">
        <v>439</v>
      </c>
      <c r="C58" s="74"/>
      <c r="D58" s="74" t="s">
        <v>772</v>
      </c>
      <c r="E58" s="40"/>
    </row>
    <row r="59" spans="1:5" x14ac:dyDescent="0.3">
      <c r="A59" s="73"/>
      <c r="B59" s="74" t="s">
        <v>439</v>
      </c>
      <c r="C59" s="74"/>
      <c r="D59" s="74">
        <v>1211106869</v>
      </c>
      <c r="E59" s="40"/>
    </row>
    <row r="60" spans="1:5" x14ac:dyDescent="0.3">
      <c r="A60" s="73"/>
      <c r="B60" s="74" t="s">
        <v>439</v>
      </c>
      <c r="C60" s="74"/>
      <c r="D60" s="74" t="s">
        <v>798</v>
      </c>
      <c r="E60" s="40"/>
    </row>
    <row r="61" spans="1:5" x14ac:dyDescent="0.3">
      <c r="A61" s="73"/>
      <c r="B61" s="74" t="s">
        <v>368</v>
      </c>
      <c r="C61" s="74"/>
      <c r="D61" s="74" t="s">
        <v>799</v>
      </c>
      <c r="E61" s="40"/>
    </row>
    <row r="62" spans="1:5" x14ac:dyDescent="0.3">
      <c r="A62" s="73"/>
      <c r="B62" s="74" t="s">
        <v>800</v>
      </c>
      <c r="C62" s="74"/>
      <c r="D62" s="74" t="s">
        <v>802</v>
      </c>
      <c r="E62" s="40"/>
    </row>
    <row r="63" spans="1:5" x14ac:dyDescent="0.3">
      <c r="A63" s="73"/>
      <c r="B63" s="74" t="s">
        <v>801</v>
      </c>
      <c r="C63" s="74"/>
      <c r="D63" s="74" t="s">
        <v>803</v>
      </c>
      <c r="E63" s="40" t="s">
        <v>808</v>
      </c>
    </row>
    <row r="64" spans="1:5" x14ac:dyDescent="0.3">
      <c r="A64" s="73"/>
      <c r="B64" s="74" t="s">
        <v>368</v>
      </c>
      <c r="C64" s="74"/>
      <c r="D64" s="74" t="s">
        <v>804</v>
      </c>
      <c r="E64" s="40"/>
    </row>
    <row r="65" spans="1:5" x14ac:dyDescent="0.3">
      <c r="A65" s="73"/>
      <c r="B65" s="74" t="s">
        <v>368</v>
      </c>
      <c r="C65" s="74"/>
      <c r="D65" s="74" t="s">
        <v>805</v>
      </c>
      <c r="E65" s="40"/>
    </row>
    <row r="66" spans="1:5" x14ac:dyDescent="0.3">
      <c r="A66" s="73"/>
      <c r="B66" s="74" t="s">
        <v>368</v>
      </c>
      <c r="C66" s="74"/>
      <c r="D66" s="74" t="s">
        <v>806</v>
      </c>
      <c r="E66" s="40"/>
    </row>
    <row r="67" spans="1:5" x14ac:dyDescent="0.3">
      <c r="A67" s="73"/>
      <c r="B67" s="74" t="s">
        <v>368</v>
      </c>
      <c r="C67" s="74"/>
      <c r="D67" s="74" t="s">
        <v>807</v>
      </c>
      <c r="E67" s="40"/>
    </row>
    <row r="68" spans="1:5" x14ac:dyDescent="0.3">
      <c r="A68" s="73"/>
      <c r="B68" s="85" t="s">
        <v>782</v>
      </c>
      <c r="C68" s="74"/>
      <c r="D68" s="74" t="s">
        <v>809</v>
      </c>
      <c r="E68" s="40"/>
    </row>
    <row r="69" spans="1:5" x14ac:dyDescent="0.3">
      <c r="A69" s="73"/>
      <c r="B69" s="85" t="s">
        <v>782</v>
      </c>
      <c r="C69" s="74"/>
      <c r="D69" s="74" t="s">
        <v>810</v>
      </c>
      <c r="E69" s="40"/>
    </row>
    <row r="70" spans="1:5" x14ac:dyDescent="0.3">
      <c r="A70" s="73"/>
      <c r="B70" s="74" t="s">
        <v>783</v>
      </c>
      <c r="C70" s="74" t="s">
        <v>811</v>
      </c>
      <c r="D70" s="74" t="s">
        <v>812</v>
      </c>
      <c r="E70" s="40"/>
    </row>
    <row r="71" spans="1:5" x14ac:dyDescent="0.3">
      <c r="A71" s="73"/>
      <c r="B71" s="74" t="s">
        <v>783</v>
      </c>
      <c r="C71" s="74" t="s">
        <v>813</v>
      </c>
      <c r="D71" s="77" t="s">
        <v>814</v>
      </c>
      <c r="E71" s="40"/>
    </row>
    <row r="72" spans="1:5" x14ac:dyDescent="0.3">
      <c r="A72" s="73"/>
      <c r="B72" s="74" t="s">
        <v>783</v>
      </c>
      <c r="C72" s="74" t="s">
        <v>815</v>
      </c>
      <c r="D72" s="74" t="s">
        <v>816</v>
      </c>
      <c r="E72" s="40"/>
    </row>
    <row r="73" spans="1:5" x14ac:dyDescent="0.3">
      <c r="A73" s="73"/>
      <c r="B73" s="74" t="s">
        <v>783</v>
      </c>
      <c r="C73" s="74" t="s">
        <v>817</v>
      </c>
      <c r="D73" s="74" t="s">
        <v>818</v>
      </c>
      <c r="E73" s="40"/>
    </row>
    <row r="74" spans="1:5" x14ac:dyDescent="0.3">
      <c r="A74" s="73"/>
      <c r="B74" s="74" t="s">
        <v>783</v>
      </c>
      <c r="C74" s="74" t="s">
        <v>819</v>
      </c>
      <c r="D74" s="74" t="s">
        <v>820</v>
      </c>
      <c r="E74" s="40"/>
    </row>
    <row r="75" spans="1:5" x14ac:dyDescent="0.3">
      <c r="A75" s="73"/>
      <c r="B75" s="74" t="s">
        <v>783</v>
      </c>
      <c r="C75" s="74" t="s">
        <v>821</v>
      </c>
      <c r="D75" s="74" t="s">
        <v>822</v>
      </c>
      <c r="E75" s="40"/>
    </row>
    <row r="76" spans="1:5" x14ac:dyDescent="0.3">
      <c r="A76" s="73"/>
      <c r="B76" s="74" t="s">
        <v>783</v>
      </c>
      <c r="C76" s="74" t="s">
        <v>823</v>
      </c>
      <c r="D76" s="74" t="s">
        <v>824</v>
      </c>
      <c r="E76" s="40"/>
    </row>
    <row r="77" spans="1:5" x14ac:dyDescent="0.3">
      <c r="A77" s="73"/>
      <c r="B77" s="74" t="s">
        <v>783</v>
      </c>
      <c r="C77" s="74" t="s">
        <v>825</v>
      </c>
      <c r="D77" s="74" t="s">
        <v>826</v>
      </c>
      <c r="E77" s="40"/>
    </row>
    <row r="78" spans="1:5" x14ac:dyDescent="0.3">
      <c r="A78" s="73"/>
      <c r="B78" s="74" t="s">
        <v>444</v>
      </c>
      <c r="C78" s="74"/>
      <c r="D78" s="74" t="s">
        <v>827</v>
      </c>
      <c r="E78" s="40" t="s">
        <v>828</v>
      </c>
    </row>
    <row r="79" spans="1:5" x14ac:dyDescent="0.3">
      <c r="A79" s="91">
        <v>45994</v>
      </c>
      <c r="B79" s="92"/>
      <c r="C79" s="92"/>
      <c r="D79" s="92"/>
      <c r="E79" s="93" t="s">
        <v>829</v>
      </c>
    </row>
    <row r="80" spans="1:5" x14ac:dyDescent="0.3">
      <c r="A80" s="73">
        <v>45995</v>
      </c>
      <c r="B80" s="74" t="s">
        <v>69</v>
      </c>
      <c r="C80" s="74"/>
      <c r="D80" s="74" t="s">
        <v>830</v>
      </c>
      <c r="E80" s="40"/>
    </row>
    <row r="81" spans="1:5" x14ac:dyDescent="0.3">
      <c r="A81" s="73"/>
      <c r="B81" s="74" t="s">
        <v>69</v>
      </c>
      <c r="C81" s="74"/>
      <c r="D81" s="74" t="s">
        <v>831</v>
      </c>
      <c r="E81" s="40"/>
    </row>
    <row r="82" spans="1:5" x14ac:dyDescent="0.3">
      <c r="A82" s="73"/>
      <c r="B82" s="74" t="s">
        <v>444</v>
      </c>
      <c r="C82" s="74"/>
      <c r="D82" s="74" t="s">
        <v>832</v>
      </c>
      <c r="E82" s="89" t="s">
        <v>833</v>
      </c>
    </row>
    <row r="83" spans="1:5" x14ac:dyDescent="0.3">
      <c r="A83" s="73"/>
      <c r="B83" s="74" t="s">
        <v>174</v>
      </c>
      <c r="C83" s="74"/>
      <c r="D83" s="74" t="s">
        <v>834</v>
      </c>
      <c r="E83" s="40"/>
    </row>
    <row r="84" spans="1:5" x14ac:dyDescent="0.3">
      <c r="A84" s="73"/>
      <c r="B84" s="74" t="s">
        <v>782</v>
      </c>
      <c r="C84" s="74"/>
      <c r="D84" s="74" t="s">
        <v>835</v>
      </c>
      <c r="E84" s="40"/>
    </row>
    <row r="85" spans="1:5" x14ac:dyDescent="0.3">
      <c r="A85" s="73"/>
      <c r="B85" s="74" t="s">
        <v>788</v>
      </c>
      <c r="C85" s="74"/>
      <c r="D85" s="94" t="s">
        <v>836</v>
      </c>
      <c r="E85" s="40" t="s">
        <v>837</v>
      </c>
    </row>
    <row r="86" spans="1:5" x14ac:dyDescent="0.3">
      <c r="A86" s="73"/>
      <c r="B86" s="74" t="s">
        <v>439</v>
      </c>
      <c r="C86" s="74"/>
      <c r="D86" s="74" t="s">
        <v>838</v>
      </c>
      <c r="E86" s="40"/>
    </row>
    <row r="87" spans="1:5" x14ac:dyDescent="0.3">
      <c r="A87" s="73"/>
      <c r="B87" s="74" t="s">
        <v>445</v>
      </c>
      <c r="C87" s="88" t="s">
        <v>258</v>
      </c>
      <c r="D87" s="74" t="s">
        <v>839</v>
      </c>
      <c r="E87" s="40"/>
    </row>
    <row r="88" spans="1:5" ht="32.4" x14ac:dyDescent="0.3">
      <c r="A88" s="73"/>
      <c r="B88" s="74" t="s">
        <v>174</v>
      </c>
      <c r="C88" s="74"/>
      <c r="D88" s="74" t="s">
        <v>840</v>
      </c>
      <c r="E88" s="40" t="s">
        <v>841</v>
      </c>
    </row>
    <row r="89" spans="1:5" x14ac:dyDescent="0.3">
      <c r="A89" s="73"/>
      <c r="B89" s="74" t="s">
        <v>444</v>
      </c>
      <c r="C89" s="74"/>
      <c r="D89" s="74" t="s">
        <v>842</v>
      </c>
      <c r="E89" s="40"/>
    </row>
    <row r="90" spans="1:5" x14ac:dyDescent="0.3">
      <c r="A90" s="73"/>
      <c r="B90" s="74" t="s">
        <v>368</v>
      </c>
      <c r="C90" s="88" t="s">
        <v>251</v>
      </c>
      <c r="D90" s="74" t="s">
        <v>844</v>
      </c>
      <c r="E90" s="40"/>
    </row>
    <row r="91" spans="1:5" x14ac:dyDescent="0.3">
      <c r="A91" s="73"/>
      <c r="B91" s="74" t="s">
        <v>368</v>
      </c>
      <c r="C91" s="88" t="s">
        <v>510</v>
      </c>
      <c r="D91" s="74" t="s">
        <v>843</v>
      </c>
      <c r="E91" s="40"/>
    </row>
    <row r="92" spans="1:5" x14ac:dyDescent="0.3">
      <c r="A92" s="73"/>
      <c r="B92" s="74" t="s">
        <v>782</v>
      </c>
      <c r="C92" s="74"/>
      <c r="D92" s="74" t="s">
        <v>845</v>
      </c>
      <c r="E92" s="40" t="s">
        <v>846</v>
      </c>
    </row>
    <row r="93" spans="1:5" x14ac:dyDescent="0.3">
      <c r="A93" s="73"/>
      <c r="B93" s="74" t="s">
        <v>21</v>
      </c>
      <c r="C93" s="74" t="s">
        <v>847</v>
      </c>
      <c r="D93" s="74"/>
      <c r="E93" s="40"/>
    </row>
    <row r="94" spans="1:5" x14ac:dyDescent="0.3">
      <c r="A94" s="73"/>
      <c r="B94" s="74" t="s">
        <v>444</v>
      </c>
      <c r="C94" s="74"/>
      <c r="D94" s="74" t="s">
        <v>848</v>
      </c>
      <c r="E94" s="40"/>
    </row>
    <row r="95" spans="1:5" x14ac:dyDescent="0.3">
      <c r="A95" s="73"/>
      <c r="B95" s="74"/>
      <c r="C95" s="74"/>
      <c r="D95" s="74"/>
      <c r="E95" s="40"/>
    </row>
    <row r="96" spans="1:5" x14ac:dyDescent="0.3">
      <c r="A96" s="73"/>
      <c r="B96" s="74"/>
      <c r="C96" s="74"/>
      <c r="D96" s="74"/>
      <c r="E96" s="40"/>
    </row>
    <row r="97" spans="1:5" x14ac:dyDescent="0.3">
      <c r="A97" s="73"/>
      <c r="B97" s="74"/>
      <c r="C97" s="74"/>
      <c r="D97" s="74"/>
      <c r="E97" s="40"/>
    </row>
    <row r="98" spans="1:5" x14ac:dyDescent="0.3">
      <c r="A98" s="73"/>
      <c r="B98" s="74"/>
      <c r="C98" s="74"/>
      <c r="D98" s="74"/>
      <c r="E98" s="40"/>
    </row>
    <row r="99" spans="1:5" x14ac:dyDescent="0.3">
      <c r="A99" s="73"/>
      <c r="B99" s="74"/>
      <c r="C99" s="74"/>
      <c r="D99" s="74"/>
      <c r="E99" s="40"/>
    </row>
    <row r="100" spans="1:5" x14ac:dyDescent="0.3">
      <c r="A100" s="73"/>
      <c r="B100" s="74"/>
      <c r="C100" s="74"/>
      <c r="D100" s="74"/>
      <c r="E100" s="40"/>
    </row>
    <row r="101" spans="1:5" x14ac:dyDescent="0.3">
      <c r="A101" s="73"/>
      <c r="B101" s="74"/>
      <c r="C101" s="74"/>
      <c r="D101" s="74"/>
      <c r="E101" s="40"/>
    </row>
    <row r="102" spans="1:5" x14ac:dyDescent="0.3">
      <c r="A102" s="73"/>
      <c r="B102" s="74"/>
      <c r="C102" s="74"/>
      <c r="D102" s="74"/>
      <c r="E102" s="40"/>
    </row>
    <row r="103" spans="1:5" x14ac:dyDescent="0.3">
      <c r="A103" s="73"/>
      <c r="B103" s="74"/>
      <c r="C103" s="74"/>
      <c r="D103" s="74"/>
      <c r="E103" s="40"/>
    </row>
    <row r="104" spans="1:5" x14ac:dyDescent="0.3">
      <c r="A104" s="73"/>
      <c r="B104" s="74"/>
      <c r="C104" s="74"/>
      <c r="D104" s="74"/>
      <c r="E104" s="40"/>
    </row>
    <row r="105" spans="1:5" x14ac:dyDescent="0.3">
      <c r="A105" s="73"/>
      <c r="B105" s="74"/>
      <c r="C105" s="74"/>
      <c r="D105" s="74"/>
      <c r="E105" s="40"/>
    </row>
    <row r="106" spans="1:5" x14ac:dyDescent="0.3">
      <c r="A106" s="73"/>
      <c r="B106" s="74"/>
      <c r="C106" s="74"/>
      <c r="D106" s="74"/>
      <c r="E106" s="40"/>
    </row>
    <row r="107" spans="1:5" x14ac:dyDescent="0.3">
      <c r="A107" s="73"/>
      <c r="B107" s="74"/>
      <c r="C107" s="74"/>
      <c r="D107" s="74"/>
      <c r="E107" s="40"/>
    </row>
    <row r="108" spans="1:5" x14ac:dyDescent="0.3">
      <c r="A108" s="73"/>
      <c r="B108" s="74"/>
      <c r="C108" s="74"/>
      <c r="D108" s="74"/>
      <c r="E108" s="78"/>
    </row>
    <row r="109" spans="1:5" x14ac:dyDescent="0.3">
      <c r="A109" s="73"/>
      <c r="B109" s="74"/>
      <c r="C109" s="74"/>
      <c r="D109" s="74"/>
      <c r="E109" s="78"/>
    </row>
    <row r="110" spans="1:5" x14ac:dyDescent="0.3">
      <c r="A110" s="73"/>
      <c r="B110" s="74"/>
      <c r="C110" s="74"/>
      <c r="D110" s="74"/>
      <c r="E110" s="40"/>
    </row>
    <row r="111" spans="1:5" x14ac:dyDescent="0.3">
      <c r="A111" s="73"/>
      <c r="B111" s="74"/>
      <c r="C111" s="74"/>
      <c r="D111" s="74"/>
      <c r="E111" s="78"/>
    </row>
    <row r="112" spans="1:5" x14ac:dyDescent="0.3">
      <c r="A112" s="73"/>
      <c r="B112" s="74"/>
      <c r="C112" s="74"/>
      <c r="D112" s="74"/>
      <c r="E112" s="40"/>
    </row>
    <row r="113" spans="1:5" x14ac:dyDescent="0.3">
      <c r="A113" s="73"/>
      <c r="B113" s="74"/>
      <c r="C113" s="74"/>
      <c r="D113" s="74"/>
      <c r="E113" s="40"/>
    </row>
    <row r="114" spans="1:5" x14ac:dyDescent="0.3">
      <c r="A114" s="73"/>
      <c r="B114" s="74"/>
      <c r="C114" s="74"/>
      <c r="D114" s="74"/>
      <c r="E114" s="40"/>
    </row>
    <row r="115" spans="1:5" x14ac:dyDescent="0.3">
      <c r="A115" s="73"/>
      <c r="B115" s="74"/>
      <c r="C115" s="74"/>
      <c r="D115" s="74"/>
      <c r="E115" s="40"/>
    </row>
    <row r="116" spans="1:5" x14ac:dyDescent="0.3">
      <c r="A116" s="73"/>
      <c r="B116" s="74"/>
      <c r="C116" s="74"/>
      <c r="D116" s="74"/>
      <c r="E116" s="40"/>
    </row>
    <row r="117" spans="1:5" x14ac:dyDescent="0.3">
      <c r="A117" s="73"/>
      <c r="B117" s="74"/>
      <c r="C117" s="74"/>
      <c r="D117" s="74"/>
      <c r="E117" s="40"/>
    </row>
    <row r="118" spans="1:5" x14ac:dyDescent="0.3">
      <c r="A118" s="73"/>
      <c r="B118" s="74"/>
      <c r="C118" s="74"/>
      <c r="D118" s="74"/>
      <c r="E118" s="40"/>
    </row>
    <row r="119" spans="1:5" x14ac:dyDescent="0.3">
      <c r="A119" s="73"/>
      <c r="B119" s="74"/>
      <c r="C119" s="74"/>
      <c r="D119" s="74"/>
      <c r="E119" s="40"/>
    </row>
    <row r="120" spans="1:5" x14ac:dyDescent="0.3">
      <c r="A120" s="73"/>
      <c r="B120" s="74"/>
      <c r="C120" s="74"/>
      <c r="D120" s="74"/>
      <c r="E120" s="40"/>
    </row>
    <row r="121" spans="1:5" x14ac:dyDescent="0.3">
      <c r="A121" s="73"/>
      <c r="B121" s="74"/>
      <c r="C121" s="74"/>
      <c r="D121" s="74"/>
      <c r="E121" s="40"/>
    </row>
    <row r="122" spans="1:5" x14ac:dyDescent="0.3">
      <c r="A122" s="73"/>
      <c r="B122" s="74"/>
      <c r="C122" s="74"/>
      <c r="D122" s="74"/>
      <c r="E122" s="40"/>
    </row>
    <row r="123" spans="1:5" x14ac:dyDescent="0.3">
      <c r="A123" s="73"/>
      <c r="B123" s="74"/>
      <c r="C123" s="74"/>
      <c r="D123" s="74"/>
      <c r="E123" s="40"/>
    </row>
    <row r="124" spans="1:5" x14ac:dyDescent="0.3">
      <c r="A124" s="73"/>
      <c r="B124" s="74"/>
      <c r="C124" s="74"/>
      <c r="D124" s="74"/>
      <c r="E124" s="40"/>
    </row>
    <row r="125" spans="1:5" x14ac:dyDescent="0.3">
      <c r="A125" s="73"/>
      <c r="B125" s="74"/>
      <c r="C125" s="74"/>
      <c r="D125" s="74"/>
      <c r="E125" s="40"/>
    </row>
    <row r="126" spans="1:5" x14ac:dyDescent="0.3">
      <c r="A126" s="73"/>
      <c r="B126" s="74"/>
      <c r="C126" s="74"/>
      <c r="D126" s="74"/>
      <c r="E126" s="40"/>
    </row>
    <row r="127" spans="1:5" x14ac:dyDescent="0.3">
      <c r="A127" s="73"/>
      <c r="B127" s="74"/>
      <c r="C127" s="74"/>
      <c r="D127" s="74"/>
      <c r="E127" s="40"/>
    </row>
    <row r="128" spans="1:5" x14ac:dyDescent="0.3">
      <c r="A128" s="73"/>
      <c r="B128" s="74"/>
      <c r="C128" s="74"/>
      <c r="D128" s="74"/>
      <c r="E128" s="40"/>
    </row>
    <row r="129" spans="1:5" x14ac:dyDescent="0.3">
      <c r="A129" s="73"/>
      <c r="B129" s="74"/>
      <c r="C129" s="74"/>
      <c r="D129" s="74"/>
      <c r="E129" s="40"/>
    </row>
    <row r="130" spans="1:5" x14ac:dyDescent="0.3">
      <c r="A130" s="73"/>
      <c r="B130" s="74"/>
      <c r="C130" s="74"/>
      <c r="D130" s="74"/>
      <c r="E130" s="40"/>
    </row>
    <row r="131" spans="1:5" x14ac:dyDescent="0.3">
      <c r="A131" s="73"/>
      <c r="B131" s="74"/>
      <c r="C131" s="74"/>
      <c r="D131" s="74"/>
      <c r="E131" s="40"/>
    </row>
    <row r="132" spans="1:5" x14ac:dyDescent="0.3">
      <c r="A132" s="73"/>
      <c r="B132" s="74"/>
      <c r="C132" s="74"/>
      <c r="D132" s="74"/>
      <c r="E132" s="40"/>
    </row>
    <row r="133" spans="1:5" x14ac:dyDescent="0.3">
      <c r="A133" s="73"/>
      <c r="B133" s="74"/>
      <c r="C133" s="74"/>
      <c r="D133" s="74"/>
      <c r="E133" s="40"/>
    </row>
    <row r="134" spans="1:5" x14ac:dyDescent="0.3">
      <c r="A134" s="73"/>
      <c r="B134" s="74"/>
      <c r="C134" s="74"/>
      <c r="D134" s="74"/>
      <c r="E134" s="40"/>
    </row>
  </sheetData>
  <mergeCells count="6">
    <mergeCell ref="H14:H15"/>
    <mergeCell ref="C1:D1"/>
    <mergeCell ref="H1:J1"/>
    <mergeCell ref="H2:H6"/>
    <mergeCell ref="H7:H9"/>
    <mergeCell ref="H11:H12"/>
  </mergeCells>
  <phoneticPr fontId="1" type="noConversion"/>
  <dataValidations count="1">
    <dataValidation type="list" allowBlank="1" showInputMessage="1" showErrorMessage="1" sqref="B1:B1048576" xr:uid="{3835D8CA-DFD4-4BF8-906B-716AE4AD332D}">
      <formula1>"電子件,機構件,延伸料號,BIOS/Driver,半成品,製成品,Control Code,Assign,Approval-電子件,Approval-機構件,學習,實作,修改品名,Copy Bom,ECN"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E17B-00F8-4845-ADBD-3E5D6D337F03}">
  <dimension ref="A1:J166"/>
  <sheetViews>
    <sheetView zoomScale="85" zoomScaleNormal="85" workbookViewId="0">
      <pane ySplit="1" topLeftCell="A2" activePane="bottomLeft" state="frozen"/>
      <selection pane="bottomLeft" activeCell="E31" sqref="E31"/>
    </sheetView>
  </sheetViews>
  <sheetFormatPr defaultRowHeight="16.2" x14ac:dyDescent="0.3"/>
  <cols>
    <col min="1" max="1" width="13.109375" style="24" customWidth="1"/>
    <col min="2" max="2" width="24.44140625" style="86" bestFit="1" customWidth="1"/>
    <col min="3" max="3" width="41.33203125" style="86" bestFit="1" customWidth="1"/>
    <col min="4" max="4" width="43.5546875" style="86" bestFit="1" customWidth="1"/>
    <col min="5" max="5" width="40.88671875" style="38" bestFit="1" customWidth="1"/>
    <col min="8" max="8" width="20.77734375" style="23" bestFit="1" customWidth="1"/>
    <col min="9" max="9" width="38.5546875" style="23" bestFit="1" customWidth="1"/>
    <col min="10" max="10" width="8.88671875" style="23"/>
  </cols>
  <sheetData>
    <row r="1" spans="1:10" s="23" customFormat="1" x14ac:dyDescent="0.3">
      <c r="A1" s="33" t="s">
        <v>0</v>
      </c>
      <c r="B1" s="87" t="s">
        <v>1</v>
      </c>
      <c r="C1" s="153" t="s">
        <v>95</v>
      </c>
      <c r="D1" s="153"/>
      <c r="E1" s="35" t="s">
        <v>2</v>
      </c>
      <c r="H1" s="164" t="s">
        <v>132</v>
      </c>
      <c r="I1" s="164"/>
      <c r="J1" s="164"/>
    </row>
    <row r="2" spans="1:10" x14ac:dyDescent="0.3">
      <c r="A2" s="73">
        <v>45995</v>
      </c>
      <c r="B2" s="88" t="s">
        <v>782</v>
      </c>
      <c r="C2" s="74"/>
      <c r="D2" s="74" t="s">
        <v>849</v>
      </c>
      <c r="E2" s="40" t="s">
        <v>850</v>
      </c>
      <c r="H2" s="165" t="s">
        <v>670</v>
      </c>
      <c r="I2" s="74" t="s">
        <v>134</v>
      </c>
      <c r="J2" s="117">
        <f>COUNTIF(B:B,"*電子件*")</f>
        <v>19</v>
      </c>
    </row>
    <row r="3" spans="1:10" x14ac:dyDescent="0.3">
      <c r="A3" s="73"/>
      <c r="B3" s="74" t="s">
        <v>368</v>
      </c>
      <c r="C3" s="88" t="s">
        <v>251</v>
      </c>
      <c r="D3" s="74" t="s">
        <v>851</v>
      </c>
      <c r="E3" s="40"/>
      <c r="H3" s="166"/>
      <c r="I3" s="117" t="s">
        <v>135</v>
      </c>
      <c r="J3" s="117">
        <f>COUNTIF(B:B,"*機構件*")</f>
        <v>8</v>
      </c>
    </row>
    <row r="4" spans="1:10" x14ac:dyDescent="0.3">
      <c r="A4" s="73"/>
      <c r="B4" s="74" t="s">
        <v>368</v>
      </c>
      <c r="C4" s="88" t="s">
        <v>510</v>
      </c>
      <c r="D4" s="74" t="s">
        <v>852</v>
      </c>
      <c r="E4" s="40"/>
      <c r="H4" s="166"/>
      <c r="I4" s="117" t="s">
        <v>673</v>
      </c>
      <c r="J4" s="117">
        <f>COUNTIF(B:B,"*BIOS/Driver*")</f>
        <v>10</v>
      </c>
    </row>
    <row r="5" spans="1:10" x14ac:dyDescent="0.3">
      <c r="A5" s="73"/>
      <c r="B5" s="88" t="s">
        <v>439</v>
      </c>
      <c r="C5" s="88"/>
      <c r="D5" s="74">
        <v>1211000199</v>
      </c>
      <c r="E5" s="40"/>
      <c r="H5" s="166"/>
      <c r="I5" s="117" t="s">
        <v>1123</v>
      </c>
      <c r="J5" s="117">
        <f>COUNTIF(B:B,"*延伸料號*")</f>
        <v>18</v>
      </c>
    </row>
    <row r="6" spans="1:10" x14ac:dyDescent="0.3">
      <c r="A6" s="73"/>
      <c r="B6" s="88" t="s">
        <v>439</v>
      </c>
      <c r="C6" s="88"/>
      <c r="D6" s="74" t="s">
        <v>853</v>
      </c>
      <c r="E6" s="40"/>
      <c r="H6" s="167"/>
      <c r="I6" s="117" t="s">
        <v>440</v>
      </c>
      <c r="J6" s="117">
        <f>COUNTIF(B:B,"*修改品名*")</f>
        <v>29</v>
      </c>
    </row>
    <row r="7" spans="1:10" x14ac:dyDescent="0.3">
      <c r="A7" s="73"/>
      <c r="B7" s="88" t="s">
        <v>439</v>
      </c>
      <c r="C7" s="88"/>
      <c r="D7" s="74" t="s">
        <v>854</v>
      </c>
      <c r="E7" s="44"/>
      <c r="H7" s="168" t="s">
        <v>677</v>
      </c>
      <c r="I7" s="117" t="s">
        <v>674</v>
      </c>
      <c r="J7" s="117">
        <f>COUNTIF(B:B,"*半成品*")</f>
        <v>31</v>
      </c>
    </row>
    <row r="8" spans="1:10" x14ac:dyDescent="0.3">
      <c r="A8" s="73"/>
      <c r="B8" s="88" t="s">
        <v>439</v>
      </c>
      <c r="C8" s="74"/>
      <c r="D8" s="74" t="s">
        <v>855</v>
      </c>
      <c r="E8" s="40"/>
      <c r="H8" s="168"/>
      <c r="I8" s="117" t="s">
        <v>322</v>
      </c>
      <c r="J8" s="117">
        <f>COUNTIF(B:B,"*製成品*")</f>
        <v>8</v>
      </c>
    </row>
    <row r="9" spans="1:10" x14ac:dyDescent="0.3">
      <c r="A9" s="73"/>
      <c r="B9" s="88" t="s">
        <v>439</v>
      </c>
      <c r="C9" s="74"/>
      <c r="D9" s="74" t="s">
        <v>855</v>
      </c>
      <c r="E9" s="40"/>
      <c r="H9" s="168"/>
      <c r="I9" s="117" t="s">
        <v>320</v>
      </c>
      <c r="J9" s="117">
        <f>COUNTIF(B:B,"*Control Code*")</f>
        <v>16</v>
      </c>
    </row>
    <row r="10" spans="1:10" x14ac:dyDescent="0.3">
      <c r="A10" s="73"/>
      <c r="B10" s="74" t="s">
        <v>368</v>
      </c>
      <c r="C10" s="88" t="s">
        <v>251</v>
      </c>
      <c r="D10" s="74" t="s">
        <v>857</v>
      </c>
      <c r="E10" s="40"/>
      <c r="H10" s="117" t="s">
        <v>426</v>
      </c>
      <c r="I10" s="117" t="s">
        <v>700</v>
      </c>
      <c r="J10" s="117">
        <f>COUNTIF(B:B,"*Assign*")</f>
        <v>4</v>
      </c>
    </row>
    <row r="11" spans="1:10" x14ac:dyDescent="0.3">
      <c r="A11" s="73"/>
      <c r="B11" s="74" t="s">
        <v>368</v>
      </c>
      <c r="C11" s="88" t="s">
        <v>510</v>
      </c>
      <c r="D11" s="74" t="s">
        <v>856</v>
      </c>
      <c r="E11" s="40"/>
      <c r="H11" s="163" t="s">
        <v>681</v>
      </c>
      <c r="I11" s="74" t="s">
        <v>682</v>
      </c>
      <c r="J11" s="117">
        <f>COUNTIF(B:B,"*Approval-電子件*")</f>
        <v>5</v>
      </c>
    </row>
    <row r="12" spans="1:10" x14ac:dyDescent="0.3">
      <c r="A12" s="73"/>
      <c r="B12" s="74" t="s">
        <v>368</v>
      </c>
      <c r="C12" s="88" t="s">
        <v>251</v>
      </c>
      <c r="D12" s="74" t="s">
        <v>858</v>
      </c>
      <c r="E12" s="40"/>
      <c r="H12" s="163"/>
      <c r="I12" s="117" t="s">
        <v>683</v>
      </c>
      <c r="J12" s="117">
        <f>COUNTIF(B:B,"*Approval-機構件*")</f>
        <v>0</v>
      </c>
    </row>
    <row r="13" spans="1:10" x14ac:dyDescent="0.3">
      <c r="A13" s="73"/>
      <c r="B13" s="74" t="s">
        <v>368</v>
      </c>
      <c r="C13" s="88" t="s">
        <v>510</v>
      </c>
      <c r="D13" s="74" t="s">
        <v>859</v>
      </c>
      <c r="E13" s="40"/>
      <c r="H13" s="117" t="s">
        <v>802</v>
      </c>
      <c r="I13" s="117" t="s">
        <v>1018</v>
      </c>
      <c r="J13" s="117">
        <f>COUNTIF(B:B,"*ECN*")</f>
        <v>10</v>
      </c>
    </row>
    <row r="14" spans="1:10" x14ac:dyDescent="0.3">
      <c r="A14" s="73"/>
      <c r="B14" s="74" t="s">
        <v>368</v>
      </c>
      <c r="C14" s="88" t="s">
        <v>251</v>
      </c>
      <c r="D14" s="74" t="s">
        <v>860</v>
      </c>
      <c r="E14" s="40"/>
      <c r="H14" s="163" t="s">
        <v>680</v>
      </c>
      <c r="I14" s="117" t="s">
        <v>166</v>
      </c>
      <c r="J14" s="117">
        <f>COUNTIF(B:B,"*學習*")</f>
        <v>1</v>
      </c>
    </row>
    <row r="15" spans="1:10" x14ac:dyDescent="0.3">
      <c r="A15" s="73"/>
      <c r="B15" s="74" t="s">
        <v>368</v>
      </c>
      <c r="C15" s="88" t="s">
        <v>510</v>
      </c>
      <c r="D15" s="74" t="s">
        <v>861</v>
      </c>
      <c r="E15" s="40"/>
      <c r="H15" s="163"/>
      <c r="I15" s="117" t="s">
        <v>182</v>
      </c>
      <c r="J15" s="117">
        <f>COUNTIF(B:B,"*實作*")</f>
        <v>2</v>
      </c>
    </row>
    <row r="16" spans="1:10" x14ac:dyDescent="0.3">
      <c r="A16" s="73"/>
      <c r="B16" s="74" t="s">
        <v>368</v>
      </c>
      <c r="C16" s="88" t="s">
        <v>251</v>
      </c>
      <c r="D16" s="74" t="s">
        <v>863</v>
      </c>
      <c r="E16" s="40"/>
    </row>
    <row r="17" spans="1:5" x14ac:dyDescent="0.3">
      <c r="A17" s="73"/>
      <c r="B17" s="74" t="s">
        <v>368</v>
      </c>
      <c r="C17" s="88" t="s">
        <v>510</v>
      </c>
      <c r="D17" s="74" t="s">
        <v>862</v>
      </c>
      <c r="E17" s="40"/>
    </row>
    <row r="18" spans="1:5" x14ac:dyDescent="0.3">
      <c r="A18" s="73"/>
      <c r="B18" s="74" t="s">
        <v>368</v>
      </c>
      <c r="C18" s="88" t="s">
        <v>251</v>
      </c>
      <c r="D18" s="74" t="s">
        <v>865</v>
      </c>
      <c r="E18" s="40"/>
    </row>
    <row r="19" spans="1:5" x14ac:dyDescent="0.3">
      <c r="A19" s="73"/>
      <c r="B19" s="74" t="s">
        <v>368</v>
      </c>
      <c r="C19" s="88" t="s">
        <v>510</v>
      </c>
      <c r="D19" s="74" t="s">
        <v>864</v>
      </c>
      <c r="E19" s="76"/>
    </row>
    <row r="20" spans="1:5" x14ac:dyDescent="0.3">
      <c r="A20" s="73"/>
      <c r="B20" s="74" t="s">
        <v>368</v>
      </c>
      <c r="C20" s="88" t="s">
        <v>251</v>
      </c>
      <c r="D20" s="74" t="s">
        <v>866</v>
      </c>
      <c r="E20" s="40"/>
    </row>
    <row r="21" spans="1:5" x14ac:dyDescent="0.3">
      <c r="A21" s="73"/>
      <c r="B21" s="74" t="s">
        <v>368</v>
      </c>
      <c r="C21" s="88" t="s">
        <v>510</v>
      </c>
      <c r="D21" s="74" t="s">
        <v>867</v>
      </c>
      <c r="E21" s="40"/>
    </row>
    <row r="22" spans="1:5" x14ac:dyDescent="0.3">
      <c r="A22" s="73"/>
      <c r="B22" s="74" t="s">
        <v>368</v>
      </c>
      <c r="C22" s="88" t="s">
        <v>251</v>
      </c>
      <c r="D22" s="74" t="s">
        <v>868</v>
      </c>
      <c r="E22" s="40"/>
    </row>
    <row r="23" spans="1:5" x14ac:dyDescent="0.3">
      <c r="A23" s="73"/>
      <c r="B23" s="74" t="s">
        <v>368</v>
      </c>
      <c r="C23" s="88" t="s">
        <v>510</v>
      </c>
      <c r="D23" s="74" t="s">
        <v>869</v>
      </c>
      <c r="E23" s="40"/>
    </row>
    <row r="24" spans="1:5" x14ac:dyDescent="0.3">
      <c r="A24" s="73"/>
      <c r="B24" s="74" t="s">
        <v>368</v>
      </c>
      <c r="C24" s="88" t="s">
        <v>251</v>
      </c>
      <c r="D24" s="74" t="s">
        <v>870</v>
      </c>
      <c r="E24" s="40"/>
    </row>
    <row r="25" spans="1:5" x14ac:dyDescent="0.3">
      <c r="A25" s="73"/>
      <c r="B25" s="74" t="s">
        <v>368</v>
      </c>
      <c r="C25" s="88" t="s">
        <v>510</v>
      </c>
      <c r="D25" s="74" t="s">
        <v>871</v>
      </c>
      <c r="E25" s="44"/>
    </row>
    <row r="26" spans="1:5" x14ac:dyDescent="0.3">
      <c r="A26" s="73"/>
      <c r="B26" s="88" t="s">
        <v>444</v>
      </c>
      <c r="C26" s="74"/>
      <c r="D26" s="74" t="s">
        <v>872</v>
      </c>
      <c r="E26" s="40"/>
    </row>
    <row r="27" spans="1:5" x14ac:dyDescent="0.3">
      <c r="A27" s="73"/>
      <c r="B27" s="74" t="s">
        <v>368</v>
      </c>
      <c r="C27" s="88" t="s">
        <v>251</v>
      </c>
      <c r="D27" s="74" t="s">
        <v>874</v>
      </c>
      <c r="E27" s="40"/>
    </row>
    <row r="28" spans="1:5" x14ac:dyDescent="0.3">
      <c r="A28" s="73"/>
      <c r="B28" s="74" t="s">
        <v>368</v>
      </c>
      <c r="C28" s="88" t="s">
        <v>510</v>
      </c>
      <c r="D28" s="74" t="s">
        <v>873</v>
      </c>
      <c r="E28" s="40"/>
    </row>
    <row r="29" spans="1:5" x14ac:dyDescent="0.3">
      <c r="A29" s="73"/>
      <c r="B29" s="74" t="s">
        <v>368</v>
      </c>
      <c r="C29" s="88" t="s">
        <v>251</v>
      </c>
      <c r="D29" s="74" t="s">
        <v>875</v>
      </c>
      <c r="E29" s="40"/>
    </row>
    <row r="30" spans="1:5" x14ac:dyDescent="0.3">
      <c r="A30" s="73"/>
      <c r="B30" s="74" t="s">
        <v>368</v>
      </c>
      <c r="C30" s="88" t="s">
        <v>510</v>
      </c>
      <c r="D30" s="74" t="s">
        <v>876</v>
      </c>
      <c r="E30" s="40"/>
    </row>
    <row r="31" spans="1:5" x14ac:dyDescent="0.3">
      <c r="A31" s="73"/>
      <c r="B31" s="88" t="s">
        <v>20</v>
      </c>
      <c r="C31" s="88"/>
      <c r="D31" s="74" t="s">
        <v>877</v>
      </c>
      <c r="E31" s="40"/>
    </row>
    <row r="32" spans="1:5" x14ac:dyDescent="0.3">
      <c r="A32" s="73"/>
      <c r="B32" s="88" t="s">
        <v>174</v>
      </c>
      <c r="C32" s="88"/>
      <c r="D32" s="74" t="s">
        <v>878</v>
      </c>
      <c r="E32" s="40"/>
    </row>
    <row r="33" spans="1:5" x14ac:dyDescent="0.3">
      <c r="A33" s="73"/>
      <c r="B33" s="88" t="s">
        <v>174</v>
      </c>
      <c r="C33" s="74"/>
      <c r="D33" s="74" t="s">
        <v>879</v>
      </c>
      <c r="E33" s="40"/>
    </row>
    <row r="34" spans="1:5" x14ac:dyDescent="0.3">
      <c r="A34" s="73"/>
      <c r="B34" s="88" t="s">
        <v>175</v>
      </c>
      <c r="C34" s="88"/>
      <c r="D34" s="74" t="s">
        <v>880</v>
      </c>
      <c r="E34" s="40"/>
    </row>
    <row r="35" spans="1:5" x14ac:dyDescent="0.3">
      <c r="A35" s="73">
        <v>45996</v>
      </c>
      <c r="B35" s="88" t="s">
        <v>788</v>
      </c>
      <c r="C35" s="88"/>
      <c r="D35" s="74" t="s">
        <v>881</v>
      </c>
      <c r="E35" s="40"/>
    </row>
    <row r="36" spans="1:5" x14ac:dyDescent="0.3">
      <c r="A36" s="73"/>
      <c r="B36" s="96" t="s">
        <v>883</v>
      </c>
      <c r="C36" s="97"/>
      <c r="D36" s="97" t="s">
        <v>882</v>
      </c>
      <c r="E36" s="98"/>
    </row>
    <row r="37" spans="1:5" x14ac:dyDescent="0.3">
      <c r="A37" s="73"/>
      <c r="B37" s="88" t="s">
        <v>439</v>
      </c>
      <c r="C37" s="88"/>
      <c r="D37" s="74" t="s">
        <v>884</v>
      </c>
      <c r="E37" s="40"/>
    </row>
    <row r="38" spans="1:5" x14ac:dyDescent="0.3">
      <c r="A38" s="73"/>
      <c r="B38" s="90" t="s">
        <v>439</v>
      </c>
      <c r="C38" s="74"/>
      <c r="D38" s="74" t="s">
        <v>885</v>
      </c>
      <c r="E38" s="40"/>
    </row>
    <row r="39" spans="1:5" x14ac:dyDescent="0.3">
      <c r="A39" s="73"/>
      <c r="B39" s="90" t="s">
        <v>439</v>
      </c>
      <c r="C39" s="74"/>
      <c r="D39" s="74" t="s">
        <v>886</v>
      </c>
      <c r="E39" s="89"/>
    </row>
    <row r="40" spans="1:5" x14ac:dyDescent="0.3">
      <c r="A40" s="73"/>
      <c r="B40" s="90" t="s">
        <v>439</v>
      </c>
      <c r="C40" s="74"/>
      <c r="D40" s="74" t="s">
        <v>887</v>
      </c>
      <c r="E40" s="40"/>
    </row>
    <row r="41" spans="1:5" x14ac:dyDescent="0.3">
      <c r="A41" s="73"/>
      <c r="B41" s="88" t="s">
        <v>782</v>
      </c>
      <c r="C41" s="88"/>
      <c r="D41" s="74" t="s">
        <v>888</v>
      </c>
      <c r="E41" s="40"/>
    </row>
    <row r="42" spans="1:5" x14ac:dyDescent="0.3">
      <c r="A42" s="73"/>
      <c r="B42" s="90" t="s">
        <v>782</v>
      </c>
      <c r="C42" s="88"/>
      <c r="D42" s="74" t="s">
        <v>889</v>
      </c>
      <c r="E42" s="40"/>
    </row>
    <row r="43" spans="1:5" x14ac:dyDescent="0.3">
      <c r="A43" s="73"/>
      <c r="B43" s="90" t="s">
        <v>782</v>
      </c>
      <c r="C43" s="74"/>
      <c r="D43" s="74" t="s">
        <v>890</v>
      </c>
      <c r="E43" s="40"/>
    </row>
    <row r="44" spans="1:5" x14ac:dyDescent="0.3">
      <c r="A44" s="73"/>
      <c r="B44" s="90" t="s">
        <v>782</v>
      </c>
      <c r="C44" s="74"/>
      <c r="D44" s="74" t="s">
        <v>890</v>
      </c>
      <c r="E44" s="40"/>
    </row>
    <row r="45" spans="1:5" x14ac:dyDescent="0.3">
      <c r="A45" s="73"/>
      <c r="B45" s="88" t="s">
        <v>783</v>
      </c>
      <c r="C45" s="74" t="s">
        <v>736</v>
      </c>
      <c r="D45" s="74" t="s">
        <v>737</v>
      </c>
      <c r="E45" s="40"/>
    </row>
    <row r="46" spans="1:5" x14ac:dyDescent="0.3">
      <c r="A46" s="73"/>
      <c r="B46" s="90" t="s">
        <v>788</v>
      </c>
      <c r="C46" s="74"/>
      <c r="D46" s="74" t="s">
        <v>891</v>
      </c>
      <c r="E46" s="40"/>
    </row>
    <row r="47" spans="1:5" x14ac:dyDescent="0.3">
      <c r="A47" s="73"/>
      <c r="B47" s="88" t="s">
        <v>782</v>
      </c>
      <c r="C47" s="74"/>
      <c r="D47" s="74" t="s">
        <v>892</v>
      </c>
      <c r="E47" s="40"/>
    </row>
    <row r="48" spans="1:5" x14ac:dyDescent="0.3">
      <c r="A48" s="73"/>
      <c r="B48" s="90" t="s">
        <v>788</v>
      </c>
      <c r="C48" s="74"/>
      <c r="D48" s="74" t="s">
        <v>893</v>
      </c>
      <c r="E48" s="40"/>
    </row>
    <row r="49" spans="1:5" x14ac:dyDescent="0.3">
      <c r="A49" s="73"/>
      <c r="B49" s="90" t="s">
        <v>783</v>
      </c>
      <c r="C49" s="74" t="s">
        <v>923</v>
      </c>
      <c r="D49" s="74" t="s">
        <v>642</v>
      </c>
      <c r="E49" s="40"/>
    </row>
    <row r="50" spans="1:5" x14ac:dyDescent="0.3">
      <c r="A50" s="73"/>
      <c r="B50" s="90" t="s">
        <v>783</v>
      </c>
      <c r="C50" s="74" t="s">
        <v>894</v>
      </c>
      <c r="D50" s="74" t="s">
        <v>895</v>
      </c>
      <c r="E50" s="40"/>
    </row>
    <row r="51" spans="1:5" x14ac:dyDescent="0.3">
      <c r="A51" s="73"/>
      <c r="B51" s="74" t="s">
        <v>368</v>
      </c>
      <c r="C51" s="90" t="s">
        <v>251</v>
      </c>
      <c r="D51" s="74" t="s">
        <v>896</v>
      </c>
      <c r="E51" s="40"/>
    </row>
    <row r="52" spans="1:5" x14ac:dyDescent="0.3">
      <c r="A52" s="73"/>
      <c r="B52" s="74" t="s">
        <v>368</v>
      </c>
      <c r="C52" s="90" t="s">
        <v>510</v>
      </c>
      <c r="D52" s="74" t="s">
        <v>897</v>
      </c>
      <c r="E52" s="40"/>
    </row>
    <row r="53" spans="1:5" x14ac:dyDescent="0.3">
      <c r="A53" s="73"/>
      <c r="B53" s="95" t="s">
        <v>788</v>
      </c>
      <c r="C53" s="74"/>
      <c r="D53" s="74" t="s">
        <v>898</v>
      </c>
      <c r="E53" s="40"/>
    </row>
    <row r="54" spans="1:5" x14ac:dyDescent="0.3">
      <c r="A54" s="73"/>
      <c r="B54" s="95" t="s">
        <v>788</v>
      </c>
      <c r="C54" s="74"/>
      <c r="D54" s="74" t="s">
        <v>899</v>
      </c>
      <c r="E54" s="40"/>
    </row>
    <row r="55" spans="1:5" x14ac:dyDescent="0.3">
      <c r="A55" s="73"/>
      <c r="B55" s="95" t="s">
        <v>788</v>
      </c>
      <c r="C55" s="74"/>
      <c r="D55" s="74" t="s">
        <v>900</v>
      </c>
      <c r="E55" s="40"/>
    </row>
    <row r="56" spans="1:5" x14ac:dyDescent="0.3">
      <c r="A56" s="73"/>
      <c r="B56" s="95" t="s">
        <v>788</v>
      </c>
      <c r="C56" s="74"/>
      <c r="D56" s="74" t="s">
        <v>901</v>
      </c>
      <c r="E56" s="40"/>
    </row>
    <row r="57" spans="1:5" x14ac:dyDescent="0.3">
      <c r="A57" s="73"/>
      <c r="B57" s="95" t="s">
        <v>788</v>
      </c>
      <c r="C57" s="74"/>
      <c r="D57" s="74" t="s">
        <v>902</v>
      </c>
      <c r="E57" s="40"/>
    </row>
    <row r="58" spans="1:5" x14ac:dyDescent="0.3">
      <c r="A58" s="73"/>
      <c r="B58" s="95" t="s">
        <v>788</v>
      </c>
      <c r="C58" s="74"/>
      <c r="D58" s="74" t="s">
        <v>903</v>
      </c>
      <c r="E58" s="40"/>
    </row>
    <row r="59" spans="1:5" x14ac:dyDescent="0.3">
      <c r="A59" s="73"/>
      <c r="B59" s="95" t="s">
        <v>788</v>
      </c>
      <c r="C59" s="74"/>
      <c r="D59" s="74" t="s">
        <v>904</v>
      </c>
      <c r="E59" s="40"/>
    </row>
    <row r="60" spans="1:5" x14ac:dyDescent="0.3">
      <c r="A60" s="73"/>
      <c r="B60" s="95" t="s">
        <v>788</v>
      </c>
      <c r="C60" s="74"/>
      <c r="D60" s="74" t="s">
        <v>905</v>
      </c>
      <c r="E60" s="40"/>
    </row>
    <row r="61" spans="1:5" x14ac:dyDescent="0.3">
      <c r="A61" s="73"/>
      <c r="B61" s="95" t="s">
        <v>788</v>
      </c>
      <c r="C61" s="74"/>
      <c r="D61" s="74" t="s">
        <v>906</v>
      </c>
      <c r="E61" s="40"/>
    </row>
    <row r="62" spans="1:5" x14ac:dyDescent="0.3">
      <c r="A62" s="73"/>
      <c r="B62" s="74" t="s">
        <v>782</v>
      </c>
      <c r="C62" s="74"/>
      <c r="D62" s="74" t="s">
        <v>907</v>
      </c>
      <c r="E62" s="40"/>
    </row>
    <row r="63" spans="1:5" x14ac:dyDescent="0.3">
      <c r="A63" s="73"/>
      <c r="B63" s="95" t="s">
        <v>788</v>
      </c>
      <c r="C63" s="74"/>
      <c r="D63" s="74" t="s">
        <v>908</v>
      </c>
      <c r="E63" s="40"/>
    </row>
    <row r="64" spans="1:5" x14ac:dyDescent="0.3">
      <c r="A64" s="73"/>
      <c r="B64" s="95" t="s">
        <v>910</v>
      </c>
      <c r="C64" s="74"/>
      <c r="D64" s="74" t="s">
        <v>909</v>
      </c>
      <c r="E64" s="40"/>
    </row>
    <row r="65" spans="1:5" x14ac:dyDescent="0.3">
      <c r="A65" s="73"/>
      <c r="B65" s="95" t="s">
        <v>910</v>
      </c>
      <c r="C65" s="74"/>
      <c r="D65" s="74" t="s">
        <v>911</v>
      </c>
      <c r="E65" s="40"/>
    </row>
    <row r="66" spans="1:5" x14ac:dyDescent="0.3">
      <c r="A66" s="73"/>
      <c r="B66" s="74" t="s">
        <v>174</v>
      </c>
      <c r="C66" s="74"/>
      <c r="D66" s="74" t="s">
        <v>912</v>
      </c>
      <c r="E66" s="40"/>
    </row>
    <row r="67" spans="1:5" x14ac:dyDescent="0.3">
      <c r="A67" s="73"/>
      <c r="B67" s="74" t="s">
        <v>174</v>
      </c>
      <c r="C67" s="74"/>
      <c r="D67" s="74" t="s">
        <v>913</v>
      </c>
      <c r="E67" s="40"/>
    </row>
    <row r="68" spans="1:5" x14ac:dyDescent="0.3">
      <c r="A68" s="73"/>
      <c r="B68" s="74" t="s">
        <v>174</v>
      </c>
      <c r="C68" s="74"/>
      <c r="D68" s="74" t="s">
        <v>914</v>
      </c>
      <c r="E68" s="40"/>
    </row>
    <row r="69" spans="1:5" x14ac:dyDescent="0.3">
      <c r="A69" s="73"/>
      <c r="B69" s="88" t="s">
        <v>175</v>
      </c>
      <c r="C69" s="74"/>
      <c r="D69" s="74" t="s">
        <v>915</v>
      </c>
      <c r="E69" s="40"/>
    </row>
    <row r="70" spans="1:5" x14ac:dyDescent="0.3">
      <c r="A70" s="73"/>
      <c r="B70" s="100" t="s">
        <v>444</v>
      </c>
      <c r="C70" s="100"/>
      <c r="D70" s="100" t="s">
        <v>916</v>
      </c>
      <c r="E70" s="89" t="s">
        <v>918</v>
      </c>
    </row>
    <row r="71" spans="1:5" x14ac:dyDescent="0.3">
      <c r="A71" s="73"/>
      <c r="B71" s="74" t="s">
        <v>69</v>
      </c>
      <c r="C71" s="74"/>
      <c r="D71" s="77" t="s">
        <v>917</v>
      </c>
      <c r="E71" s="40"/>
    </row>
    <row r="72" spans="1:5" x14ac:dyDescent="0.3">
      <c r="A72" s="73"/>
      <c r="B72" s="74" t="s">
        <v>368</v>
      </c>
      <c r="C72" s="95" t="s">
        <v>251</v>
      </c>
      <c r="D72" s="74" t="s">
        <v>919</v>
      </c>
      <c r="E72" s="40"/>
    </row>
    <row r="73" spans="1:5" x14ac:dyDescent="0.3">
      <c r="A73" s="73"/>
      <c r="B73" s="74" t="s">
        <v>368</v>
      </c>
      <c r="C73" s="95" t="s">
        <v>510</v>
      </c>
      <c r="D73" s="74" t="s">
        <v>920</v>
      </c>
      <c r="E73" s="40"/>
    </row>
    <row r="74" spans="1:5" x14ac:dyDescent="0.3">
      <c r="A74" s="73"/>
      <c r="B74" s="74" t="s">
        <v>368</v>
      </c>
      <c r="C74" s="95" t="s">
        <v>922</v>
      </c>
      <c r="D74" s="74" t="s">
        <v>921</v>
      </c>
      <c r="E74" s="40"/>
    </row>
    <row r="75" spans="1:5" x14ac:dyDescent="0.3">
      <c r="A75" s="73"/>
      <c r="B75" s="95" t="s">
        <v>783</v>
      </c>
      <c r="C75" s="74" t="s">
        <v>732</v>
      </c>
      <c r="D75" s="74" t="s">
        <v>733</v>
      </c>
      <c r="E75" s="40"/>
    </row>
    <row r="76" spans="1:5" x14ac:dyDescent="0.3">
      <c r="A76" s="73"/>
      <c r="B76" s="95" t="s">
        <v>783</v>
      </c>
      <c r="C76" s="74" t="s">
        <v>738</v>
      </c>
      <c r="D76" s="74" t="s">
        <v>739</v>
      </c>
      <c r="E76" s="40"/>
    </row>
    <row r="77" spans="1:5" x14ac:dyDescent="0.3">
      <c r="A77" s="73">
        <v>45999</v>
      </c>
      <c r="B77" s="74" t="s">
        <v>444</v>
      </c>
      <c r="C77" s="74"/>
      <c r="D77" s="74" t="s">
        <v>924</v>
      </c>
      <c r="E77" s="40"/>
    </row>
    <row r="78" spans="1:5" x14ac:dyDescent="0.3">
      <c r="A78" s="73"/>
      <c r="B78" s="74" t="s">
        <v>445</v>
      </c>
      <c r="C78" s="74"/>
      <c r="D78" s="74" t="s">
        <v>926</v>
      </c>
      <c r="E78" s="40"/>
    </row>
    <row r="79" spans="1:5" x14ac:dyDescent="0.3">
      <c r="A79" s="73"/>
      <c r="B79" s="74" t="s">
        <v>445</v>
      </c>
      <c r="C79" s="74"/>
      <c r="D79" s="74" t="s">
        <v>927</v>
      </c>
      <c r="E79" s="40"/>
    </row>
    <row r="80" spans="1:5" x14ac:dyDescent="0.3">
      <c r="A80" s="73"/>
      <c r="B80" s="74" t="s">
        <v>445</v>
      </c>
      <c r="C80" s="74"/>
      <c r="D80" s="74" t="s">
        <v>928</v>
      </c>
      <c r="E80" s="40"/>
    </row>
    <row r="81" spans="1:5" x14ac:dyDescent="0.3">
      <c r="A81" s="73"/>
      <c r="B81" s="74" t="s">
        <v>445</v>
      </c>
      <c r="C81" s="74"/>
      <c r="D81" s="74" t="s">
        <v>929</v>
      </c>
      <c r="E81" s="40"/>
    </row>
    <row r="82" spans="1:5" x14ac:dyDescent="0.3">
      <c r="A82" s="73"/>
      <c r="B82" s="74" t="s">
        <v>445</v>
      </c>
      <c r="C82" s="74"/>
      <c r="D82" s="74" t="s">
        <v>925</v>
      </c>
      <c r="E82" s="89"/>
    </row>
    <row r="83" spans="1:5" x14ac:dyDescent="0.3">
      <c r="A83" s="73"/>
      <c r="B83" s="74" t="s">
        <v>445</v>
      </c>
      <c r="C83" s="74"/>
      <c r="D83" s="74" t="s">
        <v>930</v>
      </c>
      <c r="E83" s="40"/>
    </row>
    <row r="84" spans="1:5" x14ac:dyDescent="0.3">
      <c r="A84" s="73"/>
      <c r="B84" s="74" t="s">
        <v>445</v>
      </c>
      <c r="C84" s="74"/>
      <c r="D84" s="74" t="s">
        <v>931</v>
      </c>
      <c r="E84" s="40"/>
    </row>
    <row r="85" spans="1:5" x14ac:dyDescent="0.3">
      <c r="A85" s="73"/>
      <c r="B85" s="74" t="s">
        <v>445</v>
      </c>
      <c r="C85" s="74"/>
      <c r="D85" s="94" t="s">
        <v>932</v>
      </c>
      <c r="E85" s="40"/>
    </row>
    <row r="86" spans="1:5" x14ac:dyDescent="0.3">
      <c r="A86" s="73"/>
      <c r="B86" s="74" t="s">
        <v>782</v>
      </c>
      <c r="C86" s="74"/>
      <c r="D86" s="74" t="s">
        <v>933</v>
      </c>
      <c r="E86" s="40"/>
    </row>
    <row r="87" spans="1:5" x14ac:dyDescent="0.3">
      <c r="A87" s="73"/>
      <c r="B87" s="74" t="s">
        <v>444</v>
      </c>
      <c r="C87" s="88"/>
      <c r="D87" s="74" t="s">
        <v>944</v>
      </c>
      <c r="E87" s="40"/>
    </row>
    <row r="88" spans="1:5" x14ac:dyDescent="0.3">
      <c r="A88" s="73"/>
      <c r="B88" s="74" t="s">
        <v>444</v>
      </c>
      <c r="C88" s="74"/>
      <c r="D88" s="74" t="s">
        <v>945</v>
      </c>
      <c r="E88" s="40"/>
    </row>
    <row r="89" spans="1:5" x14ac:dyDescent="0.3">
      <c r="A89" s="73"/>
      <c r="B89" s="74" t="s">
        <v>174</v>
      </c>
      <c r="C89" s="74"/>
      <c r="D89" s="74" t="s">
        <v>946</v>
      </c>
      <c r="E89" s="40"/>
    </row>
    <row r="90" spans="1:5" x14ac:dyDescent="0.3">
      <c r="A90" s="73"/>
      <c r="B90" s="74" t="s">
        <v>174</v>
      </c>
      <c r="C90" s="88"/>
      <c r="D90" s="74" t="s">
        <v>947</v>
      </c>
      <c r="E90" s="40"/>
    </row>
    <row r="91" spans="1:5" x14ac:dyDescent="0.3">
      <c r="A91" s="73"/>
      <c r="B91" s="74" t="s">
        <v>174</v>
      </c>
      <c r="C91" s="88"/>
      <c r="D91" s="74" t="s">
        <v>948</v>
      </c>
      <c r="E91" s="40"/>
    </row>
    <row r="92" spans="1:5" x14ac:dyDescent="0.3">
      <c r="A92" s="73"/>
      <c r="B92" s="74" t="s">
        <v>368</v>
      </c>
      <c r="C92" s="99" t="s">
        <v>251</v>
      </c>
      <c r="D92" s="74" t="s">
        <v>949</v>
      </c>
      <c r="E92" s="40"/>
    </row>
    <row r="93" spans="1:5" x14ac:dyDescent="0.3">
      <c r="A93" s="73"/>
      <c r="B93" s="74" t="s">
        <v>368</v>
      </c>
      <c r="C93" s="99" t="s">
        <v>510</v>
      </c>
      <c r="D93" s="74" t="s">
        <v>950</v>
      </c>
      <c r="E93" s="40"/>
    </row>
    <row r="94" spans="1:5" x14ac:dyDescent="0.3">
      <c r="A94" s="73"/>
      <c r="B94" s="74" t="s">
        <v>444</v>
      </c>
      <c r="C94" s="74"/>
      <c r="D94" s="74" t="s">
        <v>951</v>
      </c>
      <c r="E94" s="40"/>
    </row>
    <row r="95" spans="1:5" x14ac:dyDescent="0.3">
      <c r="A95" s="73"/>
      <c r="B95" s="97" t="s">
        <v>883</v>
      </c>
      <c r="C95" s="97"/>
      <c r="D95" s="97" t="s">
        <v>952</v>
      </c>
      <c r="E95" s="98" t="s">
        <v>953</v>
      </c>
    </row>
    <row r="96" spans="1:5" x14ac:dyDescent="0.3">
      <c r="A96" s="73"/>
      <c r="B96" s="97" t="s">
        <v>883</v>
      </c>
      <c r="C96" s="97"/>
      <c r="D96" s="97" t="s">
        <v>954</v>
      </c>
      <c r="E96" s="98" t="s">
        <v>953</v>
      </c>
    </row>
    <row r="97" spans="1:5" x14ac:dyDescent="0.3">
      <c r="A97" s="73"/>
      <c r="B97" s="97" t="s">
        <v>883</v>
      </c>
      <c r="C97" s="97"/>
      <c r="D97" s="97" t="s">
        <v>955</v>
      </c>
      <c r="E97" s="98" t="s">
        <v>953</v>
      </c>
    </row>
    <row r="98" spans="1:5" x14ac:dyDescent="0.3">
      <c r="A98" s="73"/>
      <c r="B98" s="97" t="s">
        <v>883</v>
      </c>
      <c r="C98" s="97"/>
      <c r="D98" s="97" t="s">
        <v>956</v>
      </c>
      <c r="E98" s="98" t="s">
        <v>953</v>
      </c>
    </row>
    <row r="99" spans="1:5" x14ac:dyDescent="0.3">
      <c r="A99" s="73"/>
      <c r="B99" s="74" t="s">
        <v>439</v>
      </c>
      <c r="C99" s="74"/>
      <c r="D99" s="74">
        <v>1211000199</v>
      </c>
      <c r="E99" s="40"/>
    </row>
    <row r="100" spans="1:5" x14ac:dyDescent="0.3">
      <c r="A100" s="73"/>
      <c r="B100" s="74" t="s">
        <v>444</v>
      </c>
      <c r="C100" s="74"/>
      <c r="D100" s="74" t="s">
        <v>951</v>
      </c>
      <c r="E100" s="40"/>
    </row>
    <row r="101" spans="1:5" x14ac:dyDescent="0.3">
      <c r="A101" s="73"/>
      <c r="B101" s="74" t="s">
        <v>368</v>
      </c>
      <c r="C101" s="74"/>
      <c r="D101" s="74" t="s">
        <v>957</v>
      </c>
      <c r="E101" s="40"/>
    </row>
    <row r="102" spans="1:5" x14ac:dyDescent="0.3">
      <c r="A102" s="73"/>
      <c r="B102" s="74" t="s">
        <v>368</v>
      </c>
      <c r="C102" s="74"/>
      <c r="D102" s="74" t="s">
        <v>958</v>
      </c>
      <c r="E102" s="40"/>
    </row>
    <row r="103" spans="1:5" x14ac:dyDescent="0.3">
      <c r="A103" s="73"/>
      <c r="B103" s="74" t="s">
        <v>444</v>
      </c>
      <c r="C103" s="74"/>
      <c r="D103" s="74" t="s">
        <v>959</v>
      </c>
      <c r="E103" s="40"/>
    </row>
    <row r="104" spans="1:5" x14ac:dyDescent="0.3">
      <c r="A104" s="73"/>
      <c r="B104" s="74" t="s">
        <v>69</v>
      </c>
      <c r="C104" s="74"/>
      <c r="D104" s="74" t="s">
        <v>960</v>
      </c>
      <c r="E104" s="40"/>
    </row>
    <row r="105" spans="1:5" x14ac:dyDescent="0.3">
      <c r="A105" s="73">
        <v>46000</v>
      </c>
      <c r="B105" s="74" t="s">
        <v>175</v>
      </c>
      <c r="C105" s="74"/>
      <c r="D105" s="74" t="s">
        <v>961</v>
      </c>
      <c r="E105" s="40"/>
    </row>
    <row r="106" spans="1:5" x14ac:dyDescent="0.3">
      <c r="A106" s="73"/>
      <c r="B106" s="74" t="s">
        <v>175</v>
      </c>
      <c r="C106" s="74"/>
      <c r="D106" s="74" t="s">
        <v>962</v>
      </c>
      <c r="E106" s="40"/>
    </row>
    <row r="107" spans="1:5" x14ac:dyDescent="0.3">
      <c r="A107" s="73"/>
      <c r="B107" s="74" t="s">
        <v>801</v>
      </c>
      <c r="C107" s="74"/>
      <c r="D107" s="77" t="s">
        <v>963</v>
      </c>
      <c r="E107" s="40"/>
    </row>
    <row r="108" spans="1:5" x14ac:dyDescent="0.3">
      <c r="A108" s="73"/>
      <c r="B108" s="74" t="s">
        <v>801</v>
      </c>
      <c r="C108" s="74"/>
      <c r="D108" s="74" t="s">
        <v>964</v>
      </c>
      <c r="E108" s="78"/>
    </row>
    <row r="109" spans="1:5" x14ac:dyDescent="0.3">
      <c r="A109" s="73"/>
      <c r="B109" s="74" t="s">
        <v>801</v>
      </c>
      <c r="C109" s="74"/>
      <c r="D109" s="74" t="s">
        <v>965</v>
      </c>
      <c r="E109" s="78"/>
    </row>
    <row r="110" spans="1:5" x14ac:dyDescent="0.3">
      <c r="A110" s="73"/>
      <c r="B110" s="74" t="s">
        <v>801</v>
      </c>
      <c r="C110" s="74"/>
      <c r="D110" s="74" t="s">
        <v>966</v>
      </c>
      <c r="E110" s="40"/>
    </row>
    <row r="111" spans="1:5" x14ac:dyDescent="0.3">
      <c r="A111" s="73"/>
      <c r="B111" s="97" t="s">
        <v>883</v>
      </c>
      <c r="C111" s="97"/>
      <c r="D111" s="97" t="s">
        <v>967</v>
      </c>
      <c r="E111" s="98" t="s">
        <v>953</v>
      </c>
    </row>
    <row r="112" spans="1:5" x14ac:dyDescent="0.3">
      <c r="A112" s="73"/>
      <c r="B112" s="74" t="s">
        <v>439</v>
      </c>
      <c r="C112" s="74"/>
      <c r="D112" s="74">
        <v>1440814390</v>
      </c>
      <c r="E112" s="40"/>
    </row>
    <row r="113" spans="1:5" x14ac:dyDescent="0.3">
      <c r="A113" s="73"/>
      <c r="B113" s="74" t="s">
        <v>439</v>
      </c>
      <c r="C113" s="74"/>
      <c r="D113" s="74" t="s">
        <v>968</v>
      </c>
      <c r="E113" s="40"/>
    </row>
    <row r="114" spans="1:5" x14ac:dyDescent="0.3">
      <c r="A114" s="73"/>
      <c r="B114" s="74" t="s">
        <v>439</v>
      </c>
      <c r="C114" s="74"/>
      <c r="D114" s="74" t="s">
        <v>969</v>
      </c>
      <c r="E114" s="40"/>
    </row>
    <row r="115" spans="1:5" x14ac:dyDescent="0.3">
      <c r="A115" s="73"/>
      <c r="B115" s="74" t="s">
        <v>439</v>
      </c>
      <c r="C115" s="74"/>
      <c r="D115" s="74" t="s">
        <v>970</v>
      </c>
      <c r="E115" s="40"/>
    </row>
    <row r="116" spans="1:5" x14ac:dyDescent="0.3">
      <c r="A116" s="73"/>
      <c r="B116" s="97" t="s">
        <v>883</v>
      </c>
      <c r="C116" s="97"/>
      <c r="D116" s="97" t="s">
        <v>971</v>
      </c>
      <c r="E116" s="98" t="s">
        <v>953</v>
      </c>
    </row>
    <row r="117" spans="1:5" x14ac:dyDescent="0.3">
      <c r="A117" s="73"/>
      <c r="B117" s="74" t="s">
        <v>439</v>
      </c>
      <c r="C117" s="74"/>
      <c r="D117" s="74" t="s">
        <v>972</v>
      </c>
      <c r="E117" s="40"/>
    </row>
    <row r="118" spans="1:5" x14ac:dyDescent="0.3">
      <c r="A118" s="73"/>
      <c r="B118" s="74" t="s">
        <v>439</v>
      </c>
      <c r="C118" s="74"/>
      <c r="D118" s="74" t="s">
        <v>973</v>
      </c>
      <c r="E118" s="40" t="s">
        <v>974</v>
      </c>
    </row>
    <row r="119" spans="1:5" x14ac:dyDescent="0.3">
      <c r="A119" s="73"/>
      <c r="B119" s="74" t="s">
        <v>439</v>
      </c>
      <c r="C119" s="74"/>
      <c r="D119" s="74" t="s">
        <v>975</v>
      </c>
      <c r="E119" s="40"/>
    </row>
    <row r="120" spans="1:5" x14ac:dyDescent="0.3">
      <c r="A120" s="73"/>
      <c r="B120" s="74" t="s">
        <v>439</v>
      </c>
      <c r="C120" s="74"/>
      <c r="D120" s="74" t="s">
        <v>976</v>
      </c>
      <c r="E120" s="40"/>
    </row>
    <row r="121" spans="1:5" x14ac:dyDescent="0.3">
      <c r="A121" s="73"/>
      <c r="B121" s="74" t="s">
        <v>439</v>
      </c>
      <c r="C121" s="74"/>
      <c r="D121" s="74" t="s">
        <v>977</v>
      </c>
      <c r="E121" s="40"/>
    </row>
    <row r="122" spans="1:5" x14ac:dyDescent="0.3">
      <c r="A122" s="73"/>
      <c r="B122" s="74" t="s">
        <v>439</v>
      </c>
      <c r="C122" s="74"/>
      <c r="D122" s="74" t="s">
        <v>978</v>
      </c>
      <c r="E122" s="40"/>
    </row>
    <row r="123" spans="1:5" x14ac:dyDescent="0.3">
      <c r="A123" s="73"/>
      <c r="B123" s="74" t="s">
        <v>439</v>
      </c>
      <c r="C123" s="74"/>
      <c r="D123" s="74" t="s">
        <v>979</v>
      </c>
      <c r="E123" s="40"/>
    </row>
    <row r="124" spans="1:5" x14ac:dyDescent="0.3">
      <c r="A124" s="73"/>
      <c r="B124" s="74" t="s">
        <v>439</v>
      </c>
      <c r="C124" s="74"/>
      <c r="D124" s="74" t="s">
        <v>980</v>
      </c>
      <c r="E124" s="40"/>
    </row>
    <row r="125" spans="1:5" x14ac:dyDescent="0.3">
      <c r="A125" s="73"/>
      <c r="B125" s="74" t="s">
        <v>444</v>
      </c>
      <c r="C125" s="74"/>
      <c r="D125" s="74" t="s">
        <v>981</v>
      </c>
      <c r="E125" s="40" t="s">
        <v>982</v>
      </c>
    </row>
    <row r="126" spans="1:5" x14ac:dyDescent="0.3">
      <c r="A126" s="73"/>
      <c r="B126" s="74" t="s">
        <v>444</v>
      </c>
      <c r="C126" s="74"/>
      <c r="D126" s="74" t="s">
        <v>981</v>
      </c>
      <c r="E126" s="40" t="s">
        <v>982</v>
      </c>
    </row>
    <row r="127" spans="1:5" x14ac:dyDescent="0.3">
      <c r="A127" s="73"/>
      <c r="B127" s="74" t="s">
        <v>782</v>
      </c>
      <c r="C127" s="74"/>
      <c r="D127" s="74" t="s">
        <v>983</v>
      </c>
      <c r="E127" s="40"/>
    </row>
    <row r="128" spans="1:5" x14ac:dyDescent="0.3">
      <c r="A128" s="73"/>
      <c r="B128" s="74" t="s">
        <v>801</v>
      </c>
      <c r="C128" s="74"/>
      <c r="D128" s="74" t="s">
        <v>984</v>
      </c>
      <c r="E128" s="40"/>
    </row>
    <row r="129" spans="1:5" x14ac:dyDescent="0.3">
      <c r="A129" s="73"/>
      <c r="B129" s="74" t="s">
        <v>175</v>
      </c>
      <c r="C129" s="74"/>
      <c r="D129" s="74" t="s">
        <v>985</v>
      </c>
      <c r="E129" s="40"/>
    </row>
    <row r="130" spans="1:5" x14ac:dyDescent="0.3">
      <c r="A130" s="73"/>
      <c r="B130" s="74" t="s">
        <v>439</v>
      </c>
      <c r="C130" s="74"/>
      <c r="D130" s="74" t="s">
        <v>986</v>
      </c>
      <c r="E130" s="40" t="s">
        <v>987</v>
      </c>
    </row>
    <row r="131" spans="1:5" x14ac:dyDescent="0.3">
      <c r="A131" s="73"/>
      <c r="B131" s="74" t="s">
        <v>788</v>
      </c>
      <c r="C131" s="74"/>
      <c r="D131" s="74" t="s">
        <v>988</v>
      </c>
      <c r="E131" s="40"/>
    </row>
    <row r="132" spans="1:5" x14ac:dyDescent="0.3">
      <c r="A132" s="73"/>
      <c r="B132" s="74" t="s">
        <v>788</v>
      </c>
      <c r="C132" s="74"/>
      <c r="D132" s="74" t="s">
        <v>989</v>
      </c>
      <c r="E132" s="40"/>
    </row>
    <row r="133" spans="1:5" x14ac:dyDescent="0.3">
      <c r="A133" s="73"/>
      <c r="B133" s="74" t="s">
        <v>788</v>
      </c>
      <c r="C133" s="74"/>
      <c r="D133" s="74" t="s">
        <v>992</v>
      </c>
      <c r="E133" s="40"/>
    </row>
    <row r="134" spans="1:5" x14ac:dyDescent="0.3">
      <c r="B134" s="102" t="s">
        <v>20</v>
      </c>
      <c r="C134" s="102"/>
      <c r="D134" s="102" t="s">
        <v>990</v>
      </c>
      <c r="E134" s="105" t="s">
        <v>991</v>
      </c>
    </row>
    <row r="135" spans="1:5" x14ac:dyDescent="0.3">
      <c r="B135" s="86" t="s">
        <v>174</v>
      </c>
      <c r="D135" s="86" t="s">
        <v>993</v>
      </c>
    </row>
    <row r="136" spans="1:5" x14ac:dyDescent="0.3">
      <c r="B136" s="74" t="s">
        <v>175</v>
      </c>
      <c r="D136" s="86" t="s">
        <v>994</v>
      </c>
    </row>
    <row r="137" spans="1:5" x14ac:dyDescent="0.3">
      <c r="B137" s="101" t="s">
        <v>174</v>
      </c>
      <c r="D137" s="86" t="s">
        <v>995</v>
      </c>
    </row>
    <row r="138" spans="1:5" x14ac:dyDescent="0.3">
      <c r="B138" s="101" t="s">
        <v>174</v>
      </c>
      <c r="D138" s="86" t="s">
        <v>996</v>
      </c>
    </row>
    <row r="139" spans="1:5" x14ac:dyDescent="0.3">
      <c r="B139" s="101" t="s">
        <v>174</v>
      </c>
      <c r="D139" s="86" t="s">
        <v>997</v>
      </c>
    </row>
    <row r="140" spans="1:5" x14ac:dyDescent="0.3">
      <c r="B140" s="101" t="s">
        <v>174</v>
      </c>
      <c r="D140" s="86" t="s">
        <v>998</v>
      </c>
    </row>
    <row r="141" spans="1:5" x14ac:dyDescent="0.3">
      <c r="B141" s="101" t="s">
        <v>174</v>
      </c>
      <c r="D141" s="86" t="s">
        <v>999</v>
      </c>
    </row>
    <row r="142" spans="1:5" x14ac:dyDescent="0.3">
      <c r="B142" s="74" t="s">
        <v>175</v>
      </c>
      <c r="D142" s="86" t="s">
        <v>1000</v>
      </c>
    </row>
    <row r="143" spans="1:5" x14ac:dyDescent="0.3">
      <c r="B143" s="74" t="s">
        <v>175</v>
      </c>
      <c r="D143" s="86" t="s">
        <v>1001</v>
      </c>
    </row>
    <row r="144" spans="1:5" x14ac:dyDescent="0.3">
      <c r="B144" s="74" t="s">
        <v>444</v>
      </c>
      <c r="D144" s="86" t="s">
        <v>1002</v>
      </c>
    </row>
    <row r="145" spans="1:5" x14ac:dyDescent="0.3">
      <c r="A145" s="24">
        <v>46001</v>
      </c>
      <c r="B145" s="96" t="s">
        <v>883</v>
      </c>
      <c r="C145" s="96"/>
      <c r="D145" s="96" t="s">
        <v>1003</v>
      </c>
      <c r="E145" s="108" t="s">
        <v>1004</v>
      </c>
    </row>
    <row r="146" spans="1:5" x14ac:dyDescent="0.3">
      <c r="B146" s="74" t="s">
        <v>444</v>
      </c>
      <c r="C146" s="107"/>
      <c r="D146" s="107" t="s">
        <v>1005</v>
      </c>
    </row>
    <row r="147" spans="1:5" x14ac:dyDescent="0.3">
      <c r="B147" s="74" t="s">
        <v>444</v>
      </c>
      <c r="C147" s="107"/>
      <c r="D147" s="107" t="s">
        <v>1006</v>
      </c>
    </row>
    <row r="148" spans="1:5" x14ac:dyDescent="0.3">
      <c r="B148" s="107" t="s">
        <v>21</v>
      </c>
      <c r="C148" s="107"/>
      <c r="D148" s="107" t="s">
        <v>1007</v>
      </c>
    </row>
    <row r="149" spans="1:5" x14ac:dyDescent="0.3">
      <c r="B149" s="74" t="s">
        <v>439</v>
      </c>
      <c r="C149" s="107"/>
      <c r="D149" s="107" t="s">
        <v>1008</v>
      </c>
    </row>
    <row r="150" spans="1:5" x14ac:dyDescent="0.3">
      <c r="B150" s="74" t="s">
        <v>439</v>
      </c>
      <c r="C150" s="107"/>
      <c r="D150" s="107" t="s">
        <v>1009</v>
      </c>
    </row>
    <row r="151" spans="1:5" x14ac:dyDescent="0.3">
      <c r="B151" s="74" t="s">
        <v>439</v>
      </c>
      <c r="C151" s="107"/>
      <c r="D151" s="107" t="s">
        <v>1010</v>
      </c>
    </row>
    <row r="152" spans="1:5" x14ac:dyDescent="0.3">
      <c r="B152" s="74" t="s">
        <v>439</v>
      </c>
      <c r="C152" s="107"/>
      <c r="D152" s="107" t="s">
        <v>1011</v>
      </c>
    </row>
    <row r="153" spans="1:5" x14ac:dyDescent="0.3">
      <c r="B153" s="74" t="s">
        <v>439</v>
      </c>
      <c r="C153" s="107"/>
      <c r="D153" s="107">
        <v>1211000199</v>
      </c>
    </row>
    <row r="154" spans="1:5" x14ac:dyDescent="0.3">
      <c r="B154" s="74" t="s">
        <v>439</v>
      </c>
      <c r="C154" s="107"/>
      <c r="D154" s="107" t="s">
        <v>1012</v>
      </c>
    </row>
    <row r="155" spans="1:5" x14ac:dyDescent="0.3">
      <c r="B155" s="96" t="s">
        <v>883</v>
      </c>
      <c r="C155" s="96"/>
      <c r="D155" s="96" t="s">
        <v>1013</v>
      </c>
      <c r="E155" s="108" t="s">
        <v>1004</v>
      </c>
    </row>
    <row r="156" spans="1:5" ht="32.4" x14ac:dyDescent="0.3">
      <c r="B156" s="86" t="s">
        <v>801</v>
      </c>
      <c r="D156" s="86" t="s">
        <v>1014</v>
      </c>
      <c r="E156" s="38" t="s">
        <v>1017</v>
      </c>
    </row>
    <row r="157" spans="1:5" x14ac:dyDescent="0.3">
      <c r="B157" s="74" t="s">
        <v>444</v>
      </c>
      <c r="D157" s="86" t="s">
        <v>1015</v>
      </c>
    </row>
    <row r="158" spans="1:5" ht="32.4" x14ac:dyDescent="0.3">
      <c r="B158" s="107" t="s">
        <v>801</v>
      </c>
      <c r="D158" s="86" t="s">
        <v>1016</v>
      </c>
      <c r="E158" s="38" t="s">
        <v>1017</v>
      </c>
    </row>
    <row r="159" spans="1:5" x14ac:dyDescent="0.3">
      <c r="A159" s="24">
        <v>46002</v>
      </c>
      <c r="B159" s="109" t="s">
        <v>801</v>
      </c>
      <c r="D159" s="109" t="s">
        <v>1020</v>
      </c>
    </row>
    <row r="160" spans="1:5" x14ac:dyDescent="0.3">
      <c r="B160" s="109" t="s">
        <v>801</v>
      </c>
      <c r="D160" s="86" t="s">
        <v>1021</v>
      </c>
    </row>
    <row r="161" spans="2:4" x14ac:dyDescent="0.3">
      <c r="B161" s="74" t="s">
        <v>444</v>
      </c>
      <c r="D161" s="86" t="s">
        <v>1022</v>
      </c>
    </row>
    <row r="162" spans="2:4" x14ac:dyDescent="0.3">
      <c r="B162" s="74" t="s">
        <v>444</v>
      </c>
      <c r="D162" s="86" t="s">
        <v>1023</v>
      </c>
    </row>
    <row r="163" spans="2:4" x14ac:dyDescent="0.3">
      <c r="B163" s="86" t="s">
        <v>69</v>
      </c>
      <c r="D163" s="86" t="s">
        <v>1024</v>
      </c>
    </row>
    <row r="164" spans="2:4" x14ac:dyDescent="0.3">
      <c r="B164" s="109" t="s">
        <v>69</v>
      </c>
      <c r="D164" s="86" t="s">
        <v>1025</v>
      </c>
    </row>
    <row r="165" spans="2:4" x14ac:dyDescent="0.3">
      <c r="B165" s="109" t="s">
        <v>801</v>
      </c>
      <c r="D165" s="86" t="s">
        <v>1026</v>
      </c>
    </row>
    <row r="166" spans="2:4" x14ac:dyDescent="0.3">
      <c r="B166" s="86" t="s">
        <v>782</v>
      </c>
      <c r="D166" s="86" t="s">
        <v>1027</v>
      </c>
    </row>
  </sheetData>
  <mergeCells count="6">
    <mergeCell ref="H14:H15"/>
    <mergeCell ref="C1:D1"/>
    <mergeCell ref="H1:J1"/>
    <mergeCell ref="H11:H12"/>
    <mergeCell ref="H2:H6"/>
    <mergeCell ref="H7:H9"/>
  </mergeCells>
  <phoneticPr fontId="1" type="noConversion"/>
  <dataValidations count="1">
    <dataValidation type="list" allowBlank="1" showInputMessage="1" showErrorMessage="1" sqref="B1:B1048576" xr:uid="{4D2351C8-53F1-4907-A023-115EF4CC6CF7}">
      <formula1>"電子件,機構件,退回,延伸料號,BIOS/Driver,半成品,製成品,Control Code,Assign,Approval-電子件,Approval-機構件,學習,實作,修改品名,Copy Bom,ECN"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9FE7-A26C-47A3-AD4C-F210C6B68BD8}">
  <dimension ref="A1:L200"/>
  <sheetViews>
    <sheetView zoomScale="85" zoomScaleNormal="85" workbookViewId="0">
      <pane ySplit="1" topLeftCell="A2" activePane="bottomLeft" state="frozen"/>
      <selection pane="bottomLeft" activeCell="J11" sqref="J11"/>
    </sheetView>
  </sheetViews>
  <sheetFormatPr defaultRowHeight="16.2" x14ac:dyDescent="0.3"/>
  <cols>
    <col min="1" max="1" width="13.109375" style="118" customWidth="1"/>
    <col min="2" max="2" width="24.44140625" style="117" bestFit="1" customWidth="1"/>
    <col min="3" max="3" width="41.33203125" style="117" bestFit="1" customWidth="1"/>
    <col min="4" max="4" width="43.5546875" style="117" bestFit="1" customWidth="1"/>
    <col min="5" max="5" width="40.88671875" style="119" bestFit="1" customWidth="1"/>
    <col min="6" max="7" width="8.88671875" style="116"/>
    <col min="8" max="8" width="20.77734375" style="115" bestFit="1" customWidth="1"/>
    <col min="9" max="9" width="38.5546875" style="115" bestFit="1" customWidth="1"/>
    <col min="10" max="10" width="8.88671875" style="115"/>
    <col min="11" max="11" width="8.88671875" style="116"/>
    <col min="12" max="12" width="16" style="116" bestFit="1" customWidth="1"/>
    <col min="13" max="16384" width="8.88671875" style="116"/>
  </cols>
  <sheetData>
    <row r="1" spans="1:12" s="115" customFormat="1" x14ac:dyDescent="0.3">
      <c r="A1" s="112" t="s">
        <v>0</v>
      </c>
      <c r="B1" s="113" t="s">
        <v>1</v>
      </c>
      <c r="C1" s="169" t="s">
        <v>95</v>
      </c>
      <c r="D1" s="169"/>
      <c r="E1" s="114" t="s">
        <v>2</v>
      </c>
      <c r="H1" s="164" t="s">
        <v>132</v>
      </c>
      <c r="I1" s="164"/>
      <c r="J1" s="164"/>
    </row>
    <row r="2" spans="1:12" x14ac:dyDescent="0.3">
      <c r="A2" s="73">
        <v>46002</v>
      </c>
      <c r="B2" s="74" t="s">
        <v>174</v>
      </c>
      <c r="C2" s="74"/>
      <c r="D2" s="74" t="s">
        <v>1028</v>
      </c>
      <c r="E2" s="40"/>
      <c r="H2" s="165" t="s">
        <v>670</v>
      </c>
      <c r="I2" s="74" t="s">
        <v>134</v>
      </c>
      <c r="J2" s="117">
        <f>COUNTIF(B:B,"*電子件*")</f>
        <v>58</v>
      </c>
      <c r="L2" s="116" t="s">
        <v>1087</v>
      </c>
    </row>
    <row r="3" spans="1:12" x14ac:dyDescent="0.3">
      <c r="A3" s="73"/>
      <c r="B3" s="74" t="s">
        <v>174</v>
      </c>
      <c r="C3" s="74"/>
      <c r="D3" s="74" t="s">
        <v>1029</v>
      </c>
      <c r="E3" s="40"/>
      <c r="H3" s="166"/>
      <c r="I3" s="117" t="s">
        <v>135</v>
      </c>
      <c r="J3" s="117">
        <f>COUNTIF(B:B,"*機構件*")</f>
        <v>7</v>
      </c>
      <c r="L3" s="116" t="s">
        <v>1088</v>
      </c>
    </row>
    <row r="4" spans="1:12" x14ac:dyDescent="0.3">
      <c r="A4" s="73"/>
      <c r="B4" s="74" t="s">
        <v>782</v>
      </c>
      <c r="C4" s="74"/>
      <c r="D4" s="74" t="s">
        <v>1030</v>
      </c>
      <c r="E4" s="40"/>
      <c r="H4" s="166"/>
      <c r="I4" s="117" t="s">
        <v>673</v>
      </c>
      <c r="J4" s="117">
        <f>COUNTIF(B:B,"*BIOS/Driver*")</f>
        <v>12</v>
      </c>
      <c r="L4" s="116" t="s">
        <v>1140</v>
      </c>
    </row>
    <row r="5" spans="1:12" ht="32.4" x14ac:dyDescent="0.3">
      <c r="A5" s="73"/>
      <c r="B5" s="74" t="s">
        <v>801</v>
      </c>
      <c r="C5" s="74"/>
      <c r="D5" s="74" t="s">
        <v>1031</v>
      </c>
      <c r="E5" s="40" t="s">
        <v>1032</v>
      </c>
      <c r="H5" s="166"/>
      <c r="I5" s="117" t="s">
        <v>1123</v>
      </c>
      <c r="J5" s="117">
        <f>COUNTIF(B:B,"*延伸料號*")</f>
        <v>3</v>
      </c>
      <c r="L5" s="116" t="s">
        <v>1123</v>
      </c>
    </row>
    <row r="6" spans="1:12" x14ac:dyDescent="0.3">
      <c r="A6" s="73"/>
      <c r="B6" s="74" t="s">
        <v>801</v>
      </c>
      <c r="C6" s="74"/>
      <c r="D6" s="74" t="s">
        <v>1033</v>
      </c>
      <c r="E6" s="40"/>
      <c r="H6" s="167"/>
      <c r="I6" s="117" t="s">
        <v>440</v>
      </c>
      <c r="J6" s="117">
        <f>COUNTIF(B:B,"*修改品名*")</f>
        <v>45</v>
      </c>
      <c r="L6" s="116" t="s">
        <v>1077</v>
      </c>
    </row>
    <row r="7" spans="1:12" x14ac:dyDescent="0.3">
      <c r="A7" s="73"/>
      <c r="B7" s="74" t="s">
        <v>69</v>
      </c>
      <c r="C7" s="74"/>
      <c r="D7" s="74" t="s">
        <v>1034</v>
      </c>
      <c r="E7" s="78"/>
      <c r="H7" s="168" t="s">
        <v>677</v>
      </c>
      <c r="I7" s="117" t="s">
        <v>674</v>
      </c>
      <c r="J7" s="117">
        <f>COUNTIF(B:B,"*半成品*")</f>
        <v>11</v>
      </c>
      <c r="L7" s="116" t="s">
        <v>1078</v>
      </c>
    </row>
    <row r="8" spans="1:12" x14ac:dyDescent="0.3">
      <c r="A8" s="73"/>
      <c r="B8" s="74" t="s">
        <v>69</v>
      </c>
      <c r="C8" s="74"/>
      <c r="D8" s="74" t="s">
        <v>1035</v>
      </c>
      <c r="E8" s="40"/>
      <c r="H8" s="168"/>
      <c r="I8" s="117" t="s">
        <v>322</v>
      </c>
      <c r="J8" s="117">
        <f>COUNTIF(B:B,"*製成品*")</f>
        <v>5</v>
      </c>
      <c r="L8" s="116" t="s">
        <v>1079</v>
      </c>
    </row>
    <row r="9" spans="1:12" x14ac:dyDescent="0.3">
      <c r="A9" s="73"/>
      <c r="B9" s="74" t="s">
        <v>69</v>
      </c>
      <c r="C9" s="74"/>
      <c r="D9" s="74" t="s">
        <v>1036</v>
      </c>
      <c r="E9" s="40"/>
      <c r="H9" s="168"/>
      <c r="I9" s="117" t="s">
        <v>320</v>
      </c>
      <c r="J9" s="117">
        <f>COUNTIF(B:B,"*Control Code*")</f>
        <v>22</v>
      </c>
      <c r="L9" s="116" t="s">
        <v>1080</v>
      </c>
    </row>
    <row r="10" spans="1:12" x14ac:dyDescent="0.3">
      <c r="A10" s="73"/>
      <c r="B10" s="74" t="s">
        <v>69</v>
      </c>
      <c r="C10" s="74"/>
      <c r="D10" s="74" t="s">
        <v>1037</v>
      </c>
      <c r="E10" s="40"/>
      <c r="H10" s="117" t="s">
        <v>426</v>
      </c>
      <c r="I10" s="117" t="s">
        <v>700</v>
      </c>
      <c r="J10" s="117">
        <f>COUNTIF(B:B,"*Assign*")</f>
        <v>12</v>
      </c>
      <c r="L10" s="116" t="s">
        <v>1081</v>
      </c>
    </row>
    <row r="11" spans="1:12" x14ac:dyDescent="0.3">
      <c r="A11" s="73"/>
      <c r="B11" s="74" t="s">
        <v>69</v>
      </c>
      <c r="C11" s="74"/>
      <c r="D11" s="74" t="s">
        <v>1039</v>
      </c>
      <c r="E11" s="40"/>
      <c r="H11" s="163" t="s">
        <v>681</v>
      </c>
      <c r="I11" s="74" t="s">
        <v>682</v>
      </c>
      <c r="J11" s="117">
        <f>COUNTIF(B:B,"*Approval-電子件*")</f>
        <v>47</v>
      </c>
      <c r="L11" s="116" t="s">
        <v>1086</v>
      </c>
    </row>
    <row r="12" spans="1:12" x14ac:dyDescent="0.3">
      <c r="A12" s="73"/>
      <c r="B12" s="74" t="s">
        <v>69</v>
      </c>
      <c r="C12" s="74"/>
      <c r="D12" s="74" t="s">
        <v>1038</v>
      </c>
      <c r="E12" s="40"/>
      <c r="H12" s="163"/>
      <c r="I12" s="117" t="s">
        <v>683</v>
      </c>
      <c r="J12" s="117">
        <f>COUNTIF(B:B,"*Approval-機構件*")</f>
        <v>0</v>
      </c>
      <c r="L12" s="116" t="s">
        <v>1082</v>
      </c>
    </row>
    <row r="13" spans="1:12" x14ac:dyDescent="0.3">
      <c r="A13" s="73"/>
      <c r="B13" s="74" t="s">
        <v>783</v>
      </c>
      <c r="C13" s="74" t="s">
        <v>39</v>
      </c>
      <c r="D13" s="74" t="s">
        <v>40</v>
      </c>
      <c r="E13" s="40"/>
      <c r="H13" s="117" t="s">
        <v>802</v>
      </c>
      <c r="I13" s="117" t="s">
        <v>1018</v>
      </c>
      <c r="J13" s="117">
        <f>COUNTIF(B:B,"*ECN*")</f>
        <v>22</v>
      </c>
      <c r="L13" s="116" t="s">
        <v>1083</v>
      </c>
    </row>
    <row r="14" spans="1:12" x14ac:dyDescent="0.3">
      <c r="A14" s="73"/>
      <c r="B14" s="74" t="s">
        <v>783</v>
      </c>
      <c r="C14" s="74" t="s">
        <v>147</v>
      </c>
      <c r="D14" s="74" t="s">
        <v>148</v>
      </c>
      <c r="E14" s="40"/>
      <c r="H14" s="163" t="s">
        <v>680</v>
      </c>
      <c r="I14" s="117" t="s">
        <v>166</v>
      </c>
      <c r="J14" s="117">
        <f>COUNTIF(B:B,"*學習*")</f>
        <v>0</v>
      </c>
      <c r="L14" s="116" t="s">
        <v>1085</v>
      </c>
    </row>
    <row r="15" spans="1:12" x14ac:dyDescent="0.3">
      <c r="A15" s="73"/>
      <c r="B15" s="74" t="s">
        <v>801</v>
      </c>
      <c r="C15" s="74"/>
      <c r="D15" s="74" t="s">
        <v>1040</v>
      </c>
      <c r="E15" s="40"/>
      <c r="H15" s="163"/>
      <c r="I15" s="117" t="s">
        <v>182</v>
      </c>
      <c r="J15" s="117">
        <f>COUNTIF(B:B,"*實作*")</f>
        <v>0</v>
      </c>
    </row>
    <row r="16" spans="1:12" x14ac:dyDescent="0.3">
      <c r="A16" s="73"/>
      <c r="B16" s="74" t="s">
        <v>783</v>
      </c>
      <c r="C16" s="74" t="s">
        <v>1041</v>
      </c>
      <c r="D16" s="74" t="s">
        <v>1042</v>
      </c>
      <c r="E16" s="40"/>
    </row>
    <row r="17" spans="1:5" x14ac:dyDescent="0.3">
      <c r="A17" s="73"/>
      <c r="B17" s="74" t="s">
        <v>783</v>
      </c>
      <c r="C17" s="74" t="s">
        <v>271</v>
      </c>
      <c r="D17" s="74" t="s">
        <v>272</v>
      </c>
      <c r="E17" s="40"/>
    </row>
    <row r="18" spans="1:5" x14ac:dyDescent="0.3">
      <c r="A18" s="73"/>
      <c r="B18" s="74" t="s">
        <v>783</v>
      </c>
      <c r="C18" s="74" t="s">
        <v>373</v>
      </c>
      <c r="D18" s="74" t="s">
        <v>374</v>
      </c>
      <c r="E18" s="40"/>
    </row>
    <row r="19" spans="1:5" x14ac:dyDescent="0.3">
      <c r="A19" s="73">
        <v>46003</v>
      </c>
      <c r="B19" s="74" t="s">
        <v>439</v>
      </c>
      <c r="C19" s="74"/>
      <c r="D19" s="74" t="s">
        <v>1043</v>
      </c>
      <c r="E19" s="76"/>
    </row>
    <row r="20" spans="1:5" x14ac:dyDescent="0.3">
      <c r="A20" s="73"/>
      <c r="B20" s="74" t="s">
        <v>439</v>
      </c>
      <c r="C20" s="74"/>
      <c r="D20" s="74" t="s">
        <v>1044</v>
      </c>
      <c r="E20" s="40"/>
    </row>
    <row r="21" spans="1:5" x14ac:dyDescent="0.3">
      <c r="A21" s="73"/>
      <c r="B21" s="74" t="s">
        <v>439</v>
      </c>
      <c r="C21" s="74"/>
      <c r="D21" s="74" t="s">
        <v>1045</v>
      </c>
      <c r="E21" s="40"/>
    </row>
    <row r="22" spans="1:5" x14ac:dyDescent="0.3">
      <c r="A22" s="73"/>
      <c r="B22" s="74" t="s">
        <v>439</v>
      </c>
      <c r="C22" s="74"/>
      <c r="D22" s="74" t="s">
        <v>1046</v>
      </c>
      <c r="E22" s="40"/>
    </row>
    <row r="23" spans="1:5" x14ac:dyDescent="0.3">
      <c r="A23" s="73"/>
      <c r="B23" s="74" t="s">
        <v>439</v>
      </c>
      <c r="C23" s="74"/>
      <c r="D23" s="74" t="s">
        <v>1047</v>
      </c>
      <c r="E23" s="40"/>
    </row>
    <row r="24" spans="1:5" x14ac:dyDescent="0.3">
      <c r="A24" s="73"/>
      <c r="B24" s="74" t="s">
        <v>439</v>
      </c>
      <c r="C24" s="74"/>
      <c r="D24" s="74" t="s">
        <v>1048</v>
      </c>
      <c r="E24" s="40"/>
    </row>
    <row r="25" spans="1:5" x14ac:dyDescent="0.3">
      <c r="A25" s="73"/>
      <c r="B25" s="74" t="s">
        <v>439</v>
      </c>
      <c r="C25" s="74"/>
      <c r="D25" s="74" t="s">
        <v>1049</v>
      </c>
      <c r="E25" s="78"/>
    </row>
    <row r="26" spans="1:5" x14ac:dyDescent="0.3">
      <c r="A26" s="73"/>
      <c r="B26" s="74" t="s">
        <v>439</v>
      </c>
      <c r="C26" s="74"/>
      <c r="D26" s="74" t="s">
        <v>1050</v>
      </c>
      <c r="E26" s="40"/>
    </row>
    <row r="27" spans="1:5" x14ac:dyDescent="0.3">
      <c r="A27" s="73"/>
      <c r="B27" s="74" t="s">
        <v>439</v>
      </c>
      <c r="C27" s="74"/>
      <c r="D27" s="74" t="s">
        <v>1051</v>
      </c>
      <c r="E27" s="40"/>
    </row>
    <row r="28" spans="1:5" x14ac:dyDescent="0.3">
      <c r="A28" s="73"/>
      <c r="B28" s="74" t="s">
        <v>439</v>
      </c>
      <c r="C28" s="74"/>
      <c r="D28" s="74" t="s">
        <v>1052</v>
      </c>
      <c r="E28" s="40"/>
    </row>
    <row r="29" spans="1:5" x14ac:dyDescent="0.3">
      <c r="A29" s="73"/>
      <c r="B29" s="74" t="s">
        <v>801</v>
      </c>
      <c r="C29" s="74"/>
      <c r="D29" s="74" t="s">
        <v>1053</v>
      </c>
      <c r="E29" s="40"/>
    </row>
    <row r="30" spans="1:5" x14ac:dyDescent="0.3">
      <c r="A30" s="73"/>
      <c r="B30" s="74" t="s">
        <v>175</v>
      </c>
      <c r="C30" s="74"/>
      <c r="D30" s="74" t="s">
        <v>1054</v>
      </c>
      <c r="E30" s="40"/>
    </row>
    <row r="31" spans="1:5" x14ac:dyDescent="0.3">
      <c r="A31" s="73"/>
      <c r="B31" s="74" t="s">
        <v>175</v>
      </c>
      <c r="C31" s="74"/>
      <c r="D31" s="74" t="s">
        <v>1055</v>
      </c>
      <c r="E31" s="40"/>
    </row>
    <row r="32" spans="1:5" x14ac:dyDescent="0.3">
      <c r="A32" s="73"/>
      <c r="B32" s="74" t="s">
        <v>175</v>
      </c>
      <c r="C32" s="74"/>
      <c r="D32" s="74" t="s">
        <v>1056</v>
      </c>
      <c r="E32" s="40"/>
    </row>
    <row r="33" spans="1:5" x14ac:dyDescent="0.3">
      <c r="A33" s="73"/>
      <c r="B33" s="74" t="s">
        <v>175</v>
      </c>
      <c r="C33" s="74"/>
      <c r="D33" s="74" t="s">
        <v>1057</v>
      </c>
      <c r="E33" s="40"/>
    </row>
    <row r="34" spans="1:5" x14ac:dyDescent="0.3">
      <c r="A34" s="73"/>
      <c r="B34" s="74" t="s">
        <v>174</v>
      </c>
      <c r="C34" s="74"/>
      <c r="D34" s="74" t="s">
        <v>1058</v>
      </c>
      <c r="E34" s="40"/>
    </row>
    <row r="35" spans="1:5" x14ac:dyDescent="0.3">
      <c r="A35" s="73"/>
      <c r="B35" s="74" t="s">
        <v>174</v>
      </c>
      <c r="C35" s="74"/>
      <c r="D35" s="74" t="s">
        <v>1059</v>
      </c>
      <c r="E35" s="40"/>
    </row>
    <row r="36" spans="1:5" x14ac:dyDescent="0.3">
      <c r="A36" s="73"/>
      <c r="B36" s="74" t="s">
        <v>174</v>
      </c>
      <c r="C36" s="74"/>
      <c r="D36" s="74" t="s">
        <v>1060</v>
      </c>
      <c r="E36" s="40"/>
    </row>
    <row r="37" spans="1:5" x14ac:dyDescent="0.3">
      <c r="A37" s="73"/>
      <c r="B37" s="74" t="s">
        <v>439</v>
      </c>
      <c r="C37" s="74"/>
      <c r="D37" s="74" t="s">
        <v>1061</v>
      </c>
      <c r="E37" s="40"/>
    </row>
    <row r="38" spans="1:5" x14ac:dyDescent="0.3">
      <c r="A38" s="73"/>
      <c r="B38" s="74" t="s">
        <v>439</v>
      </c>
      <c r="C38" s="74"/>
      <c r="D38" s="74" t="s">
        <v>1062</v>
      </c>
      <c r="E38" s="40"/>
    </row>
    <row r="39" spans="1:5" x14ac:dyDescent="0.3">
      <c r="A39" s="73"/>
      <c r="B39" s="74" t="s">
        <v>801</v>
      </c>
      <c r="C39" s="74"/>
      <c r="D39" s="74" t="s">
        <v>1063</v>
      </c>
      <c r="E39" s="40"/>
    </row>
    <row r="40" spans="1:5" x14ac:dyDescent="0.3">
      <c r="A40" s="73"/>
      <c r="B40" s="74" t="s">
        <v>782</v>
      </c>
      <c r="C40" s="74"/>
      <c r="D40" s="74" t="s">
        <v>1064</v>
      </c>
      <c r="E40" s="40"/>
    </row>
    <row r="41" spans="1:5" x14ac:dyDescent="0.3">
      <c r="A41" s="73"/>
      <c r="B41" s="74" t="s">
        <v>174</v>
      </c>
      <c r="C41" s="74"/>
      <c r="D41" s="74" t="s">
        <v>1050</v>
      </c>
      <c r="E41" s="40"/>
    </row>
    <row r="42" spans="1:5" x14ac:dyDescent="0.3">
      <c r="A42" s="73"/>
      <c r="B42" s="74" t="s">
        <v>801</v>
      </c>
      <c r="C42" s="74"/>
      <c r="D42" s="74" t="s">
        <v>1065</v>
      </c>
      <c r="E42" s="40"/>
    </row>
    <row r="43" spans="1:5" x14ac:dyDescent="0.3">
      <c r="A43" s="73"/>
      <c r="B43" s="74" t="s">
        <v>801</v>
      </c>
      <c r="C43" s="74"/>
      <c r="D43" s="74" t="s">
        <v>1066</v>
      </c>
      <c r="E43" s="40"/>
    </row>
    <row r="44" spans="1:5" x14ac:dyDescent="0.3">
      <c r="A44" s="73"/>
      <c r="B44" s="74" t="s">
        <v>444</v>
      </c>
      <c r="C44" s="74"/>
      <c r="D44" s="74" t="s">
        <v>1067</v>
      </c>
      <c r="E44" s="40"/>
    </row>
    <row r="45" spans="1:5" x14ac:dyDescent="0.3">
      <c r="A45" s="73"/>
      <c r="B45" s="74" t="s">
        <v>444</v>
      </c>
      <c r="C45" s="74"/>
      <c r="D45" s="74" t="s">
        <v>1068</v>
      </c>
      <c r="E45" s="40"/>
    </row>
    <row r="46" spans="1:5" x14ac:dyDescent="0.3">
      <c r="A46" s="73"/>
      <c r="B46" s="74" t="s">
        <v>444</v>
      </c>
      <c r="C46" s="74"/>
      <c r="D46" s="74" t="s">
        <v>1069</v>
      </c>
      <c r="E46" s="40"/>
    </row>
    <row r="47" spans="1:5" x14ac:dyDescent="0.3">
      <c r="A47" s="73"/>
      <c r="B47" s="74" t="s">
        <v>444</v>
      </c>
      <c r="C47" s="74"/>
      <c r="D47" s="74" t="s">
        <v>1070</v>
      </c>
      <c r="E47" s="40"/>
    </row>
    <row r="48" spans="1:5" x14ac:dyDescent="0.3">
      <c r="A48" s="73"/>
      <c r="B48" s="74" t="s">
        <v>444</v>
      </c>
      <c r="C48" s="74"/>
      <c r="D48" s="74" t="s">
        <v>1071</v>
      </c>
      <c r="E48" s="40"/>
    </row>
    <row r="49" spans="1:5" x14ac:dyDescent="0.3">
      <c r="A49" s="73"/>
      <c r="B49" s="74" t="s">
        <v>782</v>
      </c>
      <c r="C49" s="74"/>
      <c r="D49" s="74" t="s">
        <v>1072</v>
      </c>
      <c r="E49" s="40"/>
    </row>
    <row r="50" spans="1:5" x14ac:dyDescent="0.3">
      <c r="A50" s="73"/>
      <c r="B50" s="74" t="s">
        <v>801</v>
      </c>
      <c r="C50" s="74"/>
      <c r="D50" s="74" t="s">
        <v>1073</v>
      </c>
      <c r="E50" s="40"/>
    </row>
    <row r="51" spans="1:5" x14ac:dyDescent="0.3">
      <c r="A51" s="73"/>
      <c r="B51" s="74" t="s">
        <v>782</v>
      </c>
      <c r="C51" s="74"/>
      <c r="D51" s="74" t="s">
        <v>1074</v>
      </c>
      <c r="E51" s="40"/>
    </row>
    <row r="52" spans="1:5" x14ac:dyDescent="0.3">
      <c r="A52" s="73"/>
      <c r="B52" s="74" t="s">
        <v>801</v>
      </c>
      <c r="C52" s="74"/>
      <c r="D52" s="74" t="s">
        <v>1075</v>
      </c>
      <c r="E52" s="40"/>
    </row>
    <row r="53" spans="1:5" x14ac:dyDescent="0.3">
      <c r="A53" s="73">
        <v>46006</v>
      </c>
      <c r="B53" s="74" t="s">
        <v>445</v>
      </c>
      <c r="C53" s="74"/>
      <c r="D53" s="74" t="s">
        <v>1076</v>
      </c>
      <c r="E53" s="40"/>
    </row>
    <row r="54" spans="1:5" x14ac:dyDescent="0.3">
      <c r="A54" s="73"/>
      <c r="B54" s="74" t="s">
        <v>1084</v>
      </c>
      <c r="C54" s="74"/>
      <c r="D54" s="74" t="s">
        <v>1089</v>
      </c>
      <c r="E54" s="40"/>
    </row>
    <row r="55" spans="1:5" x14ac:dyDescent="0.3">
      <c r="A55" s="73"/>
      <c r="B55" s="74" t="s">
        <v>174</v>
      </c>
      <c r="C55" s="74"/>
      <c r="D55" s="74" t="s">
        <v>1090</v>
      </c>
      <c r="E55" s="40"/>
    </row>
    <row r="56" spans="1:5" x14ac:dyDescent="0.3">
      <c r="A56" s="73"/>
      <c r="B56" s="74" t="s">
        <v>783</v>
      </c>
      <c r="C56" s="74" t="s">
        <v>1091</v>
      </c>
      <c r="D56" s="74" t="s">
        <v>1092</v>
      </c>
      <c r="E56" s="40"/>
    </row>
    <row r="57" spans="1:5" x14ac:dyDescent="0.3">
      <c r="A57" s="73"/>
      <c r="B57" s="74" t="s">
        <v>783</v>
      </c>
      <c r="C57" s="74" t="s">
        <v>1093</v>
      </c>
      <c r="D57" s="74" t="s">
        <v>1094</v>
      </c>
      <c r="E57" s="40"/>
    </row>
    <row r="58" spans="1:5" x14ac:dyDescent="0.3">
      <c r="A58" s="73"/>
      <c r="B58" s="74" t="s">
        <v>783</v>
      </c>
      <c r="C58" s="74" t="s">
        <v>1095</v>
      </c>
      <c r="D58" s="74" t="s">
        <v>1096</v>
      </c>
      <c r="E58" s="40"/>
    </row>
    <row r="59" spans="1:5" x14ac:dyDescent="0.3">
      <c r="A59" s="73"/>
      <c r="B59" s="74" t="s">
        <v>783</v>
      </c>
      <c r="C59" s="74" t="s">
        <v>1097</v>
      </c>
      <c r="D59" s="74" t="s">
        <v>1098</v>
      </c>
      <c r="E59" s="40"/>
    </row>
    <row r="60" spans="1:5" x14ac:dyDescent="0.3">
      <c r="A60" s="73"/>
      <c r="B60" s="74" t="s">
        <v>783</v>
      </c>
      <c r="C60" s="74" t="s">
        <v>1099</v>
      </c>
      <c r="D60" s="74" t="s">
        <v>1100</v>
      </c>
      <c r="E60" s="40"/>
    </row>
    <row r="61" spans="1:5" x14ac:dyDescent="0.3">
      <c r="A61" s="73"/>
      <c r="B61" s="74" t="s">
        <v>783</v>
      </c>
      <c r="C61" s="74" t="s">
        <v>1101</v>
      </c>
      <c r="D61" s="74" t="s">
        <v>1102</v>
      </c>
      <c r="E61" s="40"/>
    </row>
    <row r="62" spans="1:5" x14ac:dyDescent="0.3">
      <c r="A62" s="73"/>
      <c r="B62" s="74" t="s">
        <v>783</v>
      </c>
      <c r="C62" s="74" t="s">
        <v>1103</v>
      </c>
      <c r="D62" s="74" t="s">
        <v>1104</v>
      </c>
      <c r="E62" s="40"/>
    </row>
    <row r="63" spans="1:5" x14ac:dyDescent="0.3">
      <c r="A63" s="73"/>
      <c r="B63" s="74" t="s">
        <v>783</v>
      </c>
      <c r="C63" s="74" t="s">
        <v>1105</v>
      </c>
      <c r="D63" s="74" t="s">
        <v>1106</v>
      </c>
      <c r="E63" s="40"/>
    </row>
    <row r="64" spans="1:5" x14ac:dyDescent="0.3">
      <c r="A64" s="73"/>
      <c r="B64" s="74" t="s">
        <v>783</v>
      </c>
      <c r="C64" s="74" t="s">
        <v>1107</v>
      </c>
      <c r="D64" s="74" t="s">
        <v>1108</v>
      </c>
      <c r="E64" s="40"/>
    </row>
    <row r="65" spans="1:5" x14ac:dyDescent="0.3">
      <c r="A65" s="73"/>
      <c r="B65" s="74" t="s">
        <v>783</v>
      </c>
      <c r="C65" s="74" t="s">
        <v>1109</v>
      </c>
      <c r="D65" s="74" t="s">
        <v>1110</v>
      </c>
      <c r="E65" s="40"/>
    </row>
    <row r="66" spans="1:5" x14ac:dyDescent="0.3">
      <c r="A66" s="73"/>
      <c r="B66" s="74" t="s">
        <v>783</v>
      </c>
      <c r="C66" s="74" t="s">
        <v>1111</v>
      </c>
      <c r="D66" s="74" t="s">
        <v>1112</v>
      </c>
      <c r="E66" s="40"/>
    </row>
    <row r="67" spans="1:5" x14ac:dyDescent="0.3">
      <c r="A67" s="73"/>
      <c r="B67" s="74" t="s">
        <v>444</v>
      </c>
      <c r="C67" s="74"/>
      <c r="D67" s="74" t="s">
        <v>1113</v>
      </c>
      <c r="E67" s="40"/>
    </row>
    <row r="68" spans="1:5" x14ac:dyDescent="0.3">
      <c r="A68" s="73"/>
      <c r="B68" s="74" t="s">
        <v>783</v>
      </c>
      <c r="C68" s="74" t="s">
        <v>1114</v>
      </c>
      <c r="D68" s="74" t="s">
        <v>1115</v>
      </c>
      <c r="E68" s="40"/>
    </row>
    <row r="69" spans="1:5" x14ac:dyDescent="0.3">
      <c r="A69" s="73"/>
      <c r="B69" s="74" t="s">
        <v>439</v>
      </c>
      <c r="C69" s="74"/>
      <c r="D69" s="74" t="s">
        <v>1116</v>
      </c>
      <c r="E69" s="40" t="s">
        <v>1117</v>
      </c>
    </row>
    <row r="70" spans="1:5" x14ac:dyDescent="0.3">
      <c r="A70" s="73"/>
      <c r="B70" s="74" t="s">
        <v>783</v>
      </c>
      <c r="C70" s="74" t="s">
        <v>1118</v>
      </c>
      <c r="D70" s="74" t="s">
        <v>1119</v>
      </c>
      <c r="E70" s="40"/>
    </row>
    <row r="71" spans="1:5" x14ac:dyDescent="0.3">
      <c r="A71" s="73"/>
      <c r="B71" s="74" t="s">
        <v>783</v>
      </c>
      <c r="C71" s="74" t="s">
        <v>1120</v>
      </c>
      <c r="D71" s="77" t="s">
        <v>1121</v>
      </c>
      <c r="E71" s="40"/>
    </row>
    <row r="72" spans="1:5" x14ac:dyDescent="0.3">
      <c r="A72" s="73"/>
      <c r="B72" s="74" t="s">
        <v>788</v>
      </c>
      <c r="C72" s="74"/>
      <c r="D72" s="74" t="s">
        <v>1122</v>
      </c>
      <c r="E72" s="40"/>
    </row>
    <row r="73" spans="1:5" x14ac:dyDescent="0.3">
      <c r="A73" s="73"/>
      <c r="B73" s="74" t="s">
        <v>788</v>
      </c>
      <c r="C73" s="74"/>
      <c r="D73" s="74" t="s">
        <v>1125</v>
      </c>
      <c r="E73" s="40"/>
    </row>
    <row r="74" spans="1:5" x14ac:dyDescent="0.3">
      <c r="A74" s="73"/>
      <c r="B74" s="74" t="s">
        <v>69</v>
      </c>
      <c r="C74" s="74"/>
      <c r="D74" s="74" t="s">
        <v>1126</v>
      </c>
      <c r="E74" s="40"/>
    </row>
    <row r="75" spans="1:5" x14ac:dyDescent="0.3">
      <c r="A75" s="73"/>
      <c r="B75" s="74" t="s">
        <v>69</v>
      </c>
      <c r="C75" s="74"/>
      <c r="D75" s="74" t="s">
        <v>1127</v>
      </c>
      <c r="E75" s="40"/>
    </row>
    <row r="76" spans="1:5" x14ac:dyDescent="0.3">
      <c r="A76" s="73"/>
      <c r="B76" s="74" t="s">
        <v>439</v>
      </c>
      <c r="C76" s="74"/>
      <c r="D76" s="74" t="s">
        <v>1128</v>
      </c>
      <c r="E76" s="40"/>
    </row>
    <row r="77" spans="1:5" x14ac:dyDescent="0.3">
      <c r="A77" s="73"/>
      <c r="B77" s="74" t="s">
        <v>439</v>
      </c>
      <c r="C77" s="74"/>
      <c r="D77" s="74" t="s">
        <v>1129</v>
      </c>
      <c r="E77" s="40"/>
    </row>
    <row r="78" spans="1:5" x14ac:dyDescent="0.3">
      <c r="A78" s="73"/>
      <c r="B78" s="74" t="s">
        <v>439</v>
      </c>
      <c r="C78" s="74"/>
      <c r="D78" s="74" t="s">
        <v>1130</v>
      </c>
      <c r="E78" s="40"/>
    </row>
    <row r="79" spans="1:5" x14ac:dyDescent="0.3">
      <c r="A79" s="73"/>
      <c r="B79" s="74" t="s">
        <v>439</v>
      </c>
      <c r="C79" s="74"/>
      <c r="D79" s="74" t="s">
        <v>1131</v>
      </c>
      <c r="E79" s="40"/>
    </row>
    <row r="80" spans="1:5" x14ac:dyDescent="0.3">
      <c r="A80" s="73"/>
      <c r="B80" s="74" t="s">
        <v>439</v>
      </c>
      <c r="C80" s="74"/>
      <c r="D80" s="74" t="s">
        <v>1132</v>
      </c>
      <c r="E80" s="40"/>
    </row>
    <row r="81" spans="1:5" x14ac:dyDescent="0.3">
      <c r="A81" s="73"/>
      <c r="B81" s="74" t="s">
        <v>445</v>
      </c>
      <c r="C81" s="74"/>
      <c r="D81" s="74" t="s">
        <v>1133</v>
      </c>
      <c r="E81" s="40"/>
    </row>
    <row r="82" spans="1:5" x14ac:dyDescent="0.3">
      <c r="A82" s="73"/>
      <c r="B82" s="74" t="s">
        <v>445</v>
      </c>
      <c r="C82" s="74"/>
      <c r="D82" s="74" t="s">
        <v>1134</v>
      </c>
      <c r="E82" s="40"/>
    </row>
    <row r="83" spans="1:5" x14ac:dyDescent="0.3">
      <c r="A83" s="73"/>
      <c r="B83" s="74" t="s">
        <v>368</v>
      </c>
      <c r="C83" s="74"/>
      <c r="D83" s="74" t="s">
        <v>1135</v>
      </c>
      <c r="E83" s="40"/>
    </row>
    <row r="84" spans="1:5" x14ac:dyDescent="0.3">
      <c r="A84" s="73"/>
      <c r="B84" s="74" t="s">
        <v>368</v>
      </c>
      <c r="C84" s="74"/>
      <c r="D84" s="74" t="s">
        <v>1136</v>
      </c>
      <c r="E84" s="40"/>
    </row>
    <row r="85" spans="1:5" x14ac:dyDescent="0.3">
      <c r="A85" s="73"/>
      <c r="B85" s="74" t="s">
        <v>174</v>
      </c>
      <c r="C85" s="74"/>
      <c r="D85" s="94" t="s">
        <v>1137</v>
      </c>
      <c r="E85" s="40"/>
    </row>
    <row r="86" spans="1:5" x14ac:dyDescent="0.3">
      <c r="A86" s="73"/>
      <c r="B86" s="74" t="s">
        <v>444</v>
      </c>
      <c r="C86" s="74"/>
      <c r="D86" s="74" t="s">
        <v>1138</v>
      </c>
      <c r="E86" s="40"/>
    </row>
    <row r="87" spans="1:5" x14ac:dyDescent="0.3">
      <c r="A87" s="73"/>
      <c r="B87" s="74" t="s">
        <v>782</v>
      </c>
      <c r="C87" s="74"/>
      <c r="D87" s="74" t="s">
        <v>1139</v>
      </c>
      <c r="E87" s="40"/>
    </row>
    <row r="88" spans="1:5" x14ac:dyDescent="0.3">
      <c r="A88" s="73"/>
      <c r="B88" s="74" t="s">
        <v>782</v>
      </c>
      <c r="C88" s="74"/>
      <c r="D88" s="74" t="s">
        <v>1141</v>
      </c>
      <c r="E88" s="40"/>
    </row>
    <row r="89" spans="1:5" x14ac:dyDescent="0.3">
      <c r="A89" s="73"/>
      <c r="B89" s="74" t="s">
        <v>782</v>
      </c>
      <c r="C89" s="74"/>
      <c r="D89" s="74" t="s">
        <v>1142</v>
      </c>
      <c r="E89" s="40"/>
    </row>
    <row r="90" spans="1:5" x14ac:dyDescent="0.3">
      <c r="A90" s="73"/>
      <c r="B90" s="74" t="s">
        <v>444</v>
      </c>
      <c r="C90" s="74"/>
      <c r="D90" s="74" t="s">
        <v>1143</v>
      </c>
      <c r="E90" s="40"/>
    </row>
    <row r="91" spans="1:5" x14ac:dyDescent="0.3">
      <c r="A91" s="73"/>
      <c r="B91" s="74" t="s">
        <v>444</v>
      </c>
      <c r="C91" s="74"/>
      <c r="D91" s="74" t="s">
        <v>1144</v>
      </c>
      <c r="E91" s="40"/>
    </row>
    <row r="92" spans="1:5" x14ac:dyDescent="0.3">
      <c r="A92" s="73"/>
      <c r="B92" s="74" t="s">
        <v>782</v>
      </c>
      <c r="C92" s="74"/>
      <c r="D92" s="74" t="s">
        <v>1145</v>
      </c>
      <c r="E92" s="40"/>
    </row>
    <row r="93" spans="1:5" x14ac:dyDescent="0.3">
      <c r="A93" s="73"/>
      <c r="B93" s="74" t="s">
        <v>782</v>
      </c>
      <c r="C93" s="74"/>
      <c r="D93" s="74" t="s">
        <v>1146</v>
      </c>
      <c r="E93" s="40"/>
    </row>
    <row r="94" spans="1:5" x14ac:dyDescent="0.3">
      <c r="A94" s="73"/>
      <c r="B94" s="74" t="s">
        <v>801</v>
      </c>
      <c r="C94" s="74"/>
      <c r="D94" s="74" t="s">
        <v>1147</v>
      </c>
      <c r="E94" s="40"/>
    </row>
    <row r="95" spans="1:5" x14ac:dyDescent="0.3">
      <c r="A95" s="73"/>
      <c r="B95" s="74" t="s">
        <v>801</v>
      </c>
      <c r="C95" s="74"/>
      <c r="D95" s="74" t="s">
        <v>1148</v>
      </c>
      <c r="E95" s="40"/>
    </row>
    <row r="96" spans="1:5" x14ac:dyDescent="0.3">
      <c r="A96" s="73">
        <v>46007</v>
      </c>
      <c r="B96" s="74" t="s">
        <v>783</v>
      </c>
      <c r="C96" s="74" t="s">
        <v>775</v>
      </c>
      <c r="D96" s="74" t="s">
        <v>776</v>
      </c>
      <c r="E96" s="40"/>
    </row>
    <row r="97" spans="1:5" x14ac:dyDescent="0.3">
      <c r="A97" s="73"/>
      <c r="B97" s="74" t="s">
        <v>783</v>
      </c>
      <c r="C97" s="74" t="s">
        <v>778</v>
      </c>
      <c r="D97" s="74" t="s">
        <v>779</v>
      </c>
      <c r="E97" s="40"/>
    </row>
    <row r="98" spans="1:5" x14ac:dyDescent="0.3">
      <c r="A98" s="73"/>
      <c r="B98" s="74" t="s">
        <v>783</v>
      </c>
      <c r="C98" s="74" t="s">
        <v>780</v>
      </c>
      <c r="D98" s="74" t="s">
        <v>781</v>
      </c>
      <c r="E98" s="40"/>
    </row>
    <row r="99" spans="1:5" x14ac:dyDescent="0.3">
      <c r="A99" s="73"/>
      <c r="B99" s="74" t="s">
        <v>783</v>
      </c>
      <c r="C99" s="74" t="s">
        <v>309</v>
      </c>
      <c r="D99" s="74" t="s">
        <v>310</v>
      </c>
      <c r="E99" s="40"/>
    </row>
    <row r="100" spans="1:5" x14ac:dyDescent="0.3">
      <c r="A100" s="73"/>
      <c r="B100" s="74" t="s">
        <v>783</v>
      </c>
      <c r="C100" s="74" t="s">
        <v>317</v>
      </c>
      <c r="D100" s="74" t="s">
        <v>318</v>
      </c>
      <c r="E100" s="40"/>
    </row>
    <row r="101" spans="1:5" x14ac:dyDescent="0.3">
      <c r="A101" s="73"/>
      <c r="B101" s="74" t="s">
        <v>783</v>
      </c>
      <c r="C101" s="74" t="s">
        <v>1149</v>
      </c>
      <c r="D101" s="74" t="s">
        <v>1150</v>
      </c>
      <c r="E101" s="40"/>
    </row>
    <row r="102" spans="1:5" x14ac:dyDescent="0.3">
      <c r="A102" s="73"/>
      <c r="B102" s="74" t="s">
        <v>783</v>
      </c>
      <c r="C102" s="74" t="s">
        <v>339</v>
      </c>
      <c r="D102" s="74" t="s">
        <v>340</v>
      </c>
      <c r="E102" s="40"/>
    </row>
    <row r="103" spans="1:5" x14ac:dyDescent="0.3">
      <c r="A103" s="73"/>
      <c r="B103" s="74" t="s">
        <v>783</v>
      </c>
      <c r="C103" s="74" t="s">
        <v>333</v>
      </c>
      <c r="D103" s="74" t="s">
        <v>334</v>
      </c>
      <c r="E103" s="40"/>
    </row>
    <row r="104" spans="1:5" x14ac:dyDescent="0.3">
      <c r="A104" s="73"/>
      <c r="B104" s="74" t="s">
        <v>444</v>
      </c>
      <c r="C104" s="74"/>
      <c r="D104" s="74" t="s">
        <v>1151</v>
      </c>
      <c r="E104" s="40"/>
    </row>
    <row r="105" spans="1:5" x14ac:dyDescent="0.3">
      <c r="A105" s="73"/>
      <c r="B105" s="74" t="s">
        <v>174</v>
      </c>
      <c r="C105" s="74"/>
      <c r="D105" s="74" t="s">
        <v>1152</v>
      </c>
      <c r="E105" s="40"/>
    </row>
    <row r="106" spans="1:5" x14ac:dyDescent="0.3">
      <c r="A106" s="73"/>
      <c r="B106" s="74" t="s">
        <v>174</v>
      </c>
      <c r="C106" s="74"/>
      <c r="D106" s="74" t="s">
        <v>1153</v>
      </c>
      <c r="E106" s="40"/>
    </row>
    <row r="107" spans="1:5" x14ac:dyDescent="0.3">
      <c r="A107" s="73"/>
      <c r="B107" s="74" t="s">
        <v>801</v>
      </c>
      <c r="C107" s="74"/>
      <c r="D107" s="77" t="s">
        <v>1154</v>
      </c>
      <c r="E107" s="40"/>
    </row>
    <row r="108" spans="1:5" x14ac:dyDescent="0.3">
      <c r="A108" s="73"/>
      <c r="B108" s="74" t="s">
        <v>783</v>
      </c>
      <c r="C108" s="74" t="s">
        <v>1155</v>
      </c>
      <c r="D108" s="74" t="s">
        <v>1156</v>
      </c>
      <c r="E108" s="78"/>
    </row>
    <row r="109" spans="1:5" x14ac:dyDescent="0.3">
      <c r="A109" s="73"/>
      <c r="B109" s="74" t="s">
        <v>783</v>
      </c>
      <c r="C109" s="74" t="s">
        <v>1157</v>
      </c>
      <c r="D109" s="74" t="s">
        <v>1158</v>
      </c>
      <c r="E109" s="78"/>
    </row>
    <row r="110" spans="1:5" x14ac:dyDescent="0.3">
      <c r="A110" s="73"/>
      <c r="B110" s="74" t="s">
        <v>783</v>
      </c>
      <c r="C110" s="74" t="s">
        <v>1159</v>
      </c>
      <c r="D110" s="74" t="s">
        <v>1160</v>
      </c>
      <c r="E110" s="40"/>
    </row>
    <row r="111" spans="1:5" x14ac:dyDescent="0.3">
      <c r="A111" s="73"/>
      <c r="B111" s="74" t="s">
        <v>368</v>
      </c>
      <c r="C111" s="74"/>
      <c r="D111" s="74" t="s">
        <v>1161</v>
      </c>
      <c r="E111" s="40"/>
    </row>
    <row r="112" spans="1:5" x14ac:dyDescent="0.3">
      <c r="A112" s="73"/>
      <c r="B112" s="74" t="s">
        <v>368</v>
      </c>
      <c r="C112" s="74"/>
      <c r="D112" s="74" t="s">
        <v>1162</v>
      </c>
      <c r="E112" s="40"/>
    </row>
    <row r="113" spans="1:5" x14ac:dyDescent="0.3">
      <c r="A113" s="73"/>
      <c r="B113" s="74" t="s">
        <v>368</v>
      </c>
      <c r="C113" s="74"/>
      <c r="D113" s="74" t="s">
        <v>1163</v>
      </c>
      <c r="E113" s="40"/>
    </row>
    <row r="114" spans="1:5" x14ac:dyDescent="0.3">
      <c r="A114" s="73"/>
      <c r="B114" s="74" t="s">
        <v>445</v>
      </c>
      <c r="C114" s="74"/>
      <c r="D114" s="74" t="s">
        <v>1164</v>
      </c>
      <c r="E114" s="40"/>
    </row>
    <row r="115" spans="1:5" x14ac:dyDescent="0.3">
      <c r="A115" s="73"/>
      <c r="B115" s="74" t="s">
        <v>783</v>
      </c>
      <c r="C115" s="74" t="s">
        <v>1165</v>
      </c>
      <c r="D115" s="74" t="s">
        <v>1166</v>
      </c>
      <c r="E115" s="40"/>
    </row>
    <row r="116" spans="1:5" x14ac:dyDescent="0.3">
      <c r="A116" s="73"/>
      <c r="B116" s="74" t="s">
        <v>783</v>
      </c>
      <c r="C116" s="74" t="s">
        <v>1167</v>
      </c>
      <c r="D116" s="74" t="s">
        <v>1168</v>
      </c>
      <c r="E116" s="40"/>
    </row>
    <row r="117" spans="1:5" x14ac:dyDescent="0.3">
      <c r="A117" s="73"/>
      <c r="B117" s="74" t="s">
        <v>783</v>
      </c>
      <c r="C117" s="74" t="s">
        <v>1169</v>
      </c>
      <c r="D117" s="74" t="s">
        <v>1170</v>
      </c>
      <c r="E117" s="40"/>
    </row>
    <row r="118" spans="1:5" x14ac:dyDescent="0.3">
      <c r="A118" s="73"/>
      <c r="B118" s="74" t="s">
        <v>444</v>
      </c>
      <c r="C118" s="74"/>
      <c r="D118" s="74" t="s">
        <v>1171</v>
      </c>
      <c r="E118" s="40"/>
    </row>
    <row r="119" spans="1:5" x14ac:dyDescent="0.3">
      <c r="A119" s="73"/>
      <c r="B119" s="74" t="s">
        <v>69</v>
      </c>
      <c r="C119" s="74"/>
      <c r="D119" s="74" t="s">
        <v>1172</v>
      </c>
      <c r="E119" s="40"/>
    </row>
    <row r="120" spans="1:5" ht="32.4" x14ac:dyDescent="0.3">
      <c r="A120" s="73"/>
      <c r="B120" s="74" t="s">
        <v>439</v>
      </c>
      <c r="C120" s="74"/>
      <c r="D120" s="74" t="s">
        <v>1173</v>
      </c>
      <c r="E120" s="40" t="s">
        <v>1174</v>
      </c>
    </row>
    <row r="121" spans="1:5" x14ac:dyDescent="0.3">
      <c r="A121" s="73"/>
      <c r="B121" s="74" t="s">
        <v>783</v>
      </c>
      <c r="C121" s="74" t="s">
        <v>1175</v>
      </c>
      <c r="D121" s="74" t="s">
        <v>1176</v>
      </c>
      <c r="E121" s="40"/>
    </row>
    <row r="122" spans="1:5" x14ac:dyDescent="0.3">
      <c r="A122" s="73"/>
      <c r="B122" s="74" t="s">
        <v>783</v>
      </c>
      <c r="C122" s="74" t="s">
        <v>434</v>
      </c>
      <c r="D122" s="74" t="s">
        <v>435</v>
      </c>
      <c r="E122" s="40"/>
    </row>
    <row r="123" spans="1:5" x14ac:dyDescent="0.3">
      <c r="A123" s="73"/>
      <c r="B123" s="74" t="s">
        <v>801</v>
      </c>
      <c r="C123" s="74"/>
      <c r="D123" s="74" t="s">
        <v>1177</v>
      </c>
      <c r="E123" s="40"/>
    </row>
    <row r="124" spans="1:5" x14ac:dyDescent="0.3">
      <c r="A124" s="73"/>
      <c r="B124" s="74" t="s">
        <v>801</v>
      </c>
      <c r="C124" s="74"/>
      <c r="D124" s="74" t="s">
        <v>1178</v>
      </c>
      <c r="E124" s="40"/>
    </row>
    <row r="125" spans="1:5" x14ac:dyDescent="0.3">
      <c r="A125" s="73"/>
      <c r="B125" s="74" t="s">
        <v>801</v>
      </c>
      <c r="C125" s="74"/>
      <c r="D125" s="74" t="s">
        <v>1179</v>
      </c>
      <c r="E125" s="40"/>
    </row>
    <row r="126" spans="1:5" x14ac:dyDescent="0.3">
      <c r="A126" s="73"/>
      <c r="B126" s="74" t="s">
        <v>439</v>
      </c>
      <c r="C126" s="74"/>
      <c r="D126" s="74" t="s">
        <v>1180</v>
      </c>
      <c r="E126" s="40"/>
    </row>
    <row r="127" spans="1:5" x14ac:dyDescent="0.3">
      <c r="A127" s="73"/>
      <c r="B127" s="74" t="s">
        <v>439</v>
      </c>
      <c r="C127" s="74"/>
      <c r="D127" s="74" t="s">
        <v>1181</v>
      </c>
      <c r="E127" s="40"/>
    </row>
    <row r="128" spans="1:5" x14ac:dyDescent="0.3">
      <c r="A128" s="73"/>
      <c r="B128" s="74" t="s">
        <v>439</v>
      </c>
      <c r="C128" s="74"/>
      <c r="D128" s="74" t="s">
        <v>1182</v>
      </c>
      <c r="E128" s="40"/>
    </row>
    <row r="129" spans="1:5" x14ac:dyDescent="0.3">
      <c r="A129" s="73"/>
      <c r="B129" s="74" t="s">
        <v>444</v>
      </c>
      <c r="C129" s="74"/>
      <c r="D129" s="74" t="s">
        <v>1183</v>
      </c>
      <c r="E129" s="40"/>
    </row>
    <row r="130" spans="1:5" x14ac:dyDescent="0.3">
      <c r="A130" s="73"/>
      <c r="B130" s="74" t="s">
        <v>783</v>
      </c>
      <c r="C130" s="74" t="s">
        <v>495</v>
      </c>
      <c r="D130" s="74" t="s">
        <v>1184</v>
      </c>
      <c r="E130" s="40"/>
    </row>
    <row r="131" spans="1:5" x14ac:dyDescent="0.3">
      <c r="A131" s="73"/>
      <c r="B131" s="74" t="s">
        <v>783</v>
      </c>
      <c r="C131" s="74" t="s">
        <v>496</v>
      </c>
      <c r="D131" s="74" t="s">
        <v>497</v>
      </c>
      <c r="E131" s="40"/>
    </row>
    <row r="132" spans="1:5" x14ac:dyDescent="0.3">
      <c r="A132" s="73"/>
      <c r="B132" s="74" t="s">
        <v>69</v>
      </c>
      <c r="C132" s="74"/>
      <c r="D132" s="74" t="s">
        <v>1185</v>
      </c>
      <c r="E132" s="40"/>
    </row>
    <row r="133" spans="1:5" x14ac:dyDescent="0.3">
      <c r="A133" s="73"/>
      <c r="B133" s="74" t="s">
        <v>444</v>
      </c>
      <c r="C133" s="74"/>
      <c r="D133" s="74" t="s">
        <v>1186</v>
      </c>
      <c r="E133" s="40"/>
    </row>
    <row r="134" spans="1:5" x14ac:dyDescent="0.3">
      <c r="A134" s="73"/>
      <c r="B134" s="74" t="s">
        <v>801</v>
      </c>
      <c r="C134" s="74"/>
      <c r="D134" s="74" t="s">
        <v>1187</v>
      </c>
      <c r="E134" s="40"/>
    </row>
    <row r="135" spans="1:5" x14ac:dyDescent="0.3">
      <c r="A135" s="73"/>
      <c r="B135" s="74" t="s">
        <v>801</v>
      </c>
      <c r="C135" s="74"/>
      <c r="D135" s="74" t="s">
        <v>1188</v>
      </c>
      <c r="E135" s="40"/>
    </row>
    <row r="136" spans="1:5" x14ac:dyDescent="0.3">
      <c r="A136" s="73"/>
      <c r="B136" s="74" t="s">
        <v>801</v>
      </c>
      <c r="C136" s="74"/>
      <c r="D136" s="74" t="s">
        <v>1189</v>
      </c>
      <c r="E136" s="40"/>
    </row>
    <row r="137" spans="1:5" x14ac:dyDescent="0.3">
      <c r="A137" s="73"/>
      <c r="B137" s="74" t="s">
        <v>174</v>
      </c>
      <c r="C137" s="74"/>
      <c r="D137" s="74" t="s">
        <v>1190</v>
      </c>
      <c r="E137" s="40"/>
    </row>
    <row r="138" spans="1:5" x14ac:dyDescent="0.3">
      <c r="A138" s="73">
        <v>46008</v>
      </c>
      <c r="B138" s="74" t="s">
        <v>445</v>
      </c>
      <c r="C138" s="74"/>
      <c r="D138" s="74" t="s">
        <v>1191</v>
      </c>
      <c r="E138" s="40"/>
    </row>
    <row r="139" spans="1:5" x14ac:dyDescent="0.3">
      <c r="A139" s="73"/>
      <c r="B139" s="74" t="s">
        <v>368</v>
      </c>
      <c r="C139" s="74"/>
      <c r="D139" s="74" t="s">
        <v>1192</v>
      </c>
      <c r="E139" s="40"/>
    </row>
    <row r="140" spans="1:5" x14ac:dyDescent="0.3">
      <c r="A140" s="73"/>
      <c r="B140" s="74" t="s">
        <v>368</v>
      </c>
      <c r="C140" s="74"/>
      <c r="D140" s="74" t="s">
        <v>1193</v>
      </c>
      <c r="E140" s="40"/>
    </row>
    <row r="141" spans="1:5" x14ac:dyDescent="0.3">
      <c r="A141" s="73"/>
      <c r="B141" s="74" t="s">
        <v>444</v>
      </c>
      <c r="C141" s="74"/>
      <c r="D141" s="74" t="s">
        <v>1194</v>
      </c>
      <c r="E141" s="40"/>
    </row>
    <row r="142" spans="1:5" x14ac:dyDescent="0.3">
      <c r="A142" s="73"/>
      <c r="B142" s="74" t="s">
        <v>444</v>
      </c>
      <c r="C142" s="74"/>
      <c r="D142" s="74" t="s">
        <v>1195</v>
      </c>
      <c r="E142" s="40"/>
    </row>
    <row r="143" spans="1:5" x14ac:dyDescent="0.3">
      <c r="A143" s="73"/>
      <c r="B143" s="74" t="s">
        <v>444</v>
      </c>
      <c r="C143" s="74"/>
      <c r="D143" s="74" t="s">
        <v>1196</v>
      </c>
      <c r="E143" s="40"/>
    </row>
    <row r="144" spans="1:5" x14ac:dyDescent="0.3">
      <c r="A144" s="73"/>
      <c r="B144" s="74" t="s">
        <v>1084</v>
      </c>
      <c r="C144" s="74"/>
      <c r="D144" s="74" t="s">
        <v>1197</v>
      </c>
      <c r="E144" s="40"/>
    </row>
    <row r="145" spans="1:5" x14ac:dyDescent="0.3">
      <c r="A145" s="73"/>
      <c r="B145" s="74" t="s">
        <v>444</v>
      </c>
      <c r="C145" s="74"/>
      <c r="D145" s="74" t="s">
        <v>1198</v>
      </c>
      <c r="E145" s="40"/>
    </row>
    <row r="146" spans="1:5" x14ac:dyDescent="0.3">
      <c r="A146" s="73"/>
      <c r="B146" s="74" t="s">
        <v>439</v>
      </c>
      <c r="C146" s="74"/>
      <c r="D146" s="74" t="s">
        <v>1199</v>
      </c>
      <c r="E146" s="40" t="s">
        <v>1200</v>
      </c>
    </row>
    <row r="147" spans="1:5" x14ac:dyDescent="0.3">
      <c r="A147" s="73"/>
      <c r="B147" s="74" t="s">
        <v>439</v>
      </c>
      <c r="C147" s="74"/>
      <c r="D147" s="74" t="s">
        <v>1201</v>
      </c>
      <c r="E147" s="40" t="s">
        <v>1200</v>
      </c>
    </row>
    <row r="148" spans="1:5" x14ac:dyDescent="0.3">
      <c r="A148" s="73"/>
      <c r="B148" s="74" t="s">
        <v>439</v>
      </c>
      <c r="C148" s="74"/>
      <c r="D148" s="74" t="s">
        <v>1202</v>
      </c>
      <c r="E148" s="40" t="s">
        <v>1200</v>
      </c>
    </row>
    <row r="149" spans="1:5" x14ac:dyDescent="0.3">
      <c r="A149" s="73"/>
      <c r="B149" s="74" t="s">
        <v>439</v>
      </c>
      <c r="C149" s="74"/>
      <c r="D149" s="74" t="s">
        <v>1203</v>
      </c>
      <c r="E149" s="40" t="s">
        <v>1200</v>
      </c>
    </row>
    <row r="150" spans="1:5" x14ac:dyDescent="0.3">
      <c r="A150" s="73"/>
      <c r="B150" s="74" t="s">
        <v>439</v>
      </c>
      <c r="C150" s="74"/>
      <c r="D150" s="74" t="s">
        <v>1204</v>
      </c>
      <c r="E150" s="40" t="s">
        <v>1200</v>
      </c>
    </row>
    <row r="151" spans="1:5" x14ac:dyDescent="0.3">
      <c r="A151" s="73"/>
      <c r="B151" s="74" t="s">
        <v>439</v>
      </c>
      <c r="C151" s="74"/>
      <c r="D151" s="74" t="s">
        <v>1205</v>
      </c>
      <c r="E151" s="40" t="s">
        <v>1200</v>
      </c>
    </row>
    <row r="152" spans="1:5" x14ac:dyDescent="0.3">
      <c r="A152" s="73"/>
      <c r="B152" s="74" t="s">
        <v>439</v>
      </c>
      <c r="C152" s="74"/>
      <c r="D152" s="74" t="s">
        <v>1206</v>
      </c>
      <c r="E152" s="40" t="s">
        <v>1200</v>
      </c>
    </row>
    <row r="153" spans="1:5" x14ac:dyDescent="0.3">
      <c r="A153" s="73"/>
      <c r="B153" s="74" t="s">
        <v>439</v>
      </c>
      <c r="C153" s="74"/>
      <c r="D153" s="74" t="s">
        <v>1207</v>
      </c>
      <c r="E153" s="40" t="s">
        <v>1200</v>
      </c>
    </row>
    <row r="154" spans="1:5" x14ac:dyDescent="0.3">
      <c r="A154" s="73"/>
      <c r="B154" s="74" t="s">
        <v>439</v>
      </c>
      <c r="C154" s="74"/>
      <c r="D154" s="74" t="s">
        <v>1208</v>
      </c>
      <c r="E154" s="40" t="s">
        <v>1200</v>
      </c>
    </row>
    <row r="155" spans="1:5" x14ac:dyDescent="0.3">
      <c r="A155" s="73"/>
      <c r="B155" s="74" t="s">
        <v>439</v>
      </c>
      <c r="C155" s="74"/>
      <c r="D155" s="74" t="s">
        <v>1209</v>
      </c>
      <c r="E155" s="40" t="s">
        <v>1200</v>
      </c>
    </row>
    <row r="156" spans="1:5" x14ac:dyDescent="0.3">
      <c r="A156" s="73"/>
      <c r="B156" s="74" t="s">
        <v>439</v>
      </c>
      <c r="C156" s="74"/>
      <c r="D156" s="74" t="s">
        <v>1210</v>
      </c>
      <c r="E156" s="40" t="s">
        <v>1200</v>
      </c>
    </row>
    <row r="157" spans="1:5" x14ac:dyDescent="0.3">
      <c r="A157" s="73"/>
      <c r="B157" s="74" t="s">
        <v>439</v>
      </c>
      <c r="C157" s="74"/>
      <c r="D157" s="74" t="s">
        <v>1211</v>
      </c>
      <c r="E157" s="40" t="s">
        <v>1200</v>
      </c>
    </row>
    <row r="158" spans="1:5" x14ac:dyDescent="0.3">
      <c r="A158" s="73"/>
      <c r="B158" s="74" t="s">
        <v>439</v>
      </c>
      <c r="C158" s="74"/>
      <c r="D158" s="74" t="s">
        <v>1212</v>
      </c>
      <c r="E158" s="40" t="s">
        <v>1200</v>
      </c>
    </row>
    <row r="159" spans="1:5" x14ac:dyDescent="0.3">
      <c r="A159" s="73"/>
      <c r="B159" s="74" t="s">
        <v>439</v>
      </c>
      <c r="C159" s="74"/>
      <c r="D159" s="74" t="s">
        <v>1213</v>
      </c>
      <c r="E159" s="40" t="s">
        <v>1200</v>
      </c>
    </row>
    <row r="160" spans="1:5" x14ac:dyDescent="0.3">
      <c r="A160" s="73"/>
      <c r="B160" s="74" t="s">
        <v>439</v>
      </c>
      <c r="C160" s="74"/>
      <c r="D160" s="74" t="s">
        <v>1214</v>
      </c>
      <c r="E160" s="40" t="s">
        <v>1200</v>
      </c>
    </row>
    <row r="161" spans="1:5" x14ac:dyDescent="0.3">
      <c r="A161" s="73"/>
      <c r="B161" s="74" t="s">
        <v>439</v>
      </c>
      <c r="C161" s="74"/>
      <c r="D161" s="74" t="s">
        <v>1215</v>
      </c>
      <c r="E161" s="40" t="s">
        <v>1200</v>
      </c>
    </row>
    <row r="162" spans="1:5" x14ac:dyDescent="0.3">
      <c r="A162" s="73"/>
      <c r="B162" s="74" t="s">
        <v>439</v>
      </c>
      <c r="C162" s="74"/>
      <c r="D162" s="74" t="s">
        <v>1216</v>
      </c>
      <c r="E162" s="40" t="s">
        <v>1200</v>
      </c>
    </row>
    <row r="163" spans="1:5" x14ac:dyDescent="0.3">
      <c r="A163" s="73"/>
      <c r="B163" s="74" t="s">
        <v>439</v>
      </c>
      <c r="C163" s="74"/>
      <c r="D163" s="74" t="s">
        <v>1208</v>
      </c>
      <c r="E163" s="40" t="s">
        <v>1200</v>
      </c>
    </row>
    <row r="164" spans="1:5" x14ac:dyDescent="0.3">
      <c r="A164" s="73"/>
      <c r="B164" s="74" t="s">
        <v>439</v>
      </c>
      <c r="C164" s="74"/>
      <c r="D164" s="74" t="s">
        <v>1217</v>
      </c>
      <c r="E164" s="40" t="s">
        <v>1200</v>
      </c>
    </row>
    <row r="165" spans="1:5" x14ac:dyDescent="0.3">
      <c r="A165" s="73"/>
      <c r="B165" s="74" t="s">
        <v>439</v>
      </c>
      <c r="C165" s="74"/>
      <c r="D165" s="74" t="s">
        <v>1218</v>
      </c>
      <c r="E165" s="40" t="s">
        <v>1200</v>
      </c>
    </row>
    <row r="166" spans="1:5" x14ac:dyDescent="0.3">
      <c r="A166" s="73"/>
      <c r="B166" s="74" t="s">
        <v>439</v>
      </c>
      <c r="C166" s="74"/>
      <c r="D166" s="74" t="s">
        <v>1219</v>
      </c>
      <c r="E166" s="40"/>
    </row>
    <row r="167" spans="1:5" x14ac:dyDescent="0.3">
      <c r="B167" s="74" t="s">
        <v>439</v>
      </c>
      <c r="D167" s="117" t="s">
        <v>1220</v>
      </c>
      <c r="E167" s="119" t="s">
        <v>1221</v>
      </c>
    </row>
    <row r="168" spans="1:5" x14ac:dyDescent="0.3">
      <c r="B168" s="74" t="s">
        <v>439</v>
      </c>
      <c r="D168" s="117" t="s">
        <v>1222</v>
      </c>
    </row>
    <row r="169" spans="1:5" x14ac:dyDescent="0.3">
      <c r="B169" s="117" t="s">
        <v>782</v>
      </c>
      <c r="D169" s="117" t="s">
        <v>1223</v>
      </c>
    </row>
    <row r="170" spans="1:5" x14ac:dyDescent="0.3">
      <c r="B170" s="117" t="s">
        <v>801</v>
      </c>
      <c r="D170" s="117" t="s">
        <v>1224</v>
      </c>
    </row>
    <row r="171" spans="1:5" ht="32.4" x14ac:dyDescent="0.3">
      <c r="B171" s="120" t="s">
        <v>801</v>
      </c>
      <c r="D171" s="117" t="s">
        <v>1225</v>
      </c>
      <c r="E171" s="119" t="s">
        <v>1226</v>
      </c>
    </row>
    <row r="172" spans="1:5" x14ac:dyDescent="0.3">
      <c r="B172" s="74" t="s">
        <v>444</v>
      </c>
      <c r="D172" s="117" t="s">
        <v>1227</v>
      </c>
    </row>
    <row r="173" spans="1:5" ht="32.4" x14ac:dyDescent="0.3">
      <c r="B173" s="120" t="s">
        <v>801</v>
      </c>
      <c r="D173" s="117" t="s">
        <v>1228</v>
      </c>
      <c r="E173" s="119" t="s">
        <v>1229</v>
      </c>
    </row>
    <row r="174" spans="1:5" x14ac:dyDescent="0.3">
      <c r="B174" s="117" t="s">
        <v>782</v>
      </c>
      <c r="D174" s="117" t="s">
        <v>1230</v>
      </c>
    </row>
    <row r="175" spans="1:5" x14ac:dyDescent="0.3">
      <c r="B175" s="74" t="s">
        <v>444</v>
      </c>
      <c r="D175" s="117" t="s">
        <v>1231</v>
      </c>
    </row>
    <row r="176" spans="1:5" x14ac:dyDescent="0.3">
      <c r="A176" s="118">
        <v>46009</v>
      </c>
      <c r="B176" s="117" t="s">
        <v>175</v>
      </c>
      <c r="D176" s="117" t="s">
        <v>1232</v>
      </c>
    </row>
    <row r="177" spans="2:4" x14ac:dyDescent="0.3">
      <c r="B177" s="121" t="s">
        <v>175</v>
      </c>
      <c r="D177" s="117" t="s">
        <v>1233</v>
      </c>
    </row>
    <row r="178" spans="2:4" x14ac:dyDescent="0.3">
      <c r="B178" s="121" t="s">
        <v>175</v>
      </c>
      <c r="D178" s="117" t="s">
        <v>1234</v>
      </c>
    </row>
    <row r="179" spans="2:4" x14ac:dyDescent="0.3">
      <c r="B179" s="117" t="s">
        <v>368</v>
      </c>
      <c r="D179" s="117" t="s">
        <v>1235</v>
      </c>
    </row>
    <row r="180" spans="2:4" x14ac:dyDescent="0.3">
      <c r="B180" s="121" t="s">
        <v>368</v>
      </c>
      <c r="D180" s="117" t="s">
        <v>1236</v>
      </c>
    </row>
    <row r="181" spans="2:4" x14ac:dyDescent="0.3">
      <c r="B181" s="121" t="s">
        <v>368</v>
      </c>
      <c r="D181" s="117" t="s">
        <v>1237</v>
      </c>
    </row>
    <row r="182" spans="2:4" x14ac:dyDescent="0.3">
      <c r="B182" s="121" t="s">
        <v>368</v>
      </c>
      <c r="D182" s="117" t="s">
        <v>1238</v>
      </c>
    </row>
    <row r="183" spans="2:4" x14ac:dyDescent="0.3">
      <c r="B183" s="117" t="s">
        <v>69</v>
      </c>
      <c r="D183" s="117" t="s">
        <v>1239</v>
      </c>
    </row>
    <row r="184" spans="2:4" x14ac:dyDescent="0.3">
      <c r="B184" s="121" t="s">
        <v>69</v>
      </c>
      <c r="D184" s="117" t="s">
        <v>1240</v>
      </c>
    </row>
    <row r="185" spans="2:4" x14ac:dyDescent="0.3">
      <c r="B185" s="117" t="s">
        <v>782</v>
      </c>
      <c r="D185" s="117" t="s">
        <v>1241</v>
      </c>
    </row>
    <row r="186" spans="2:4" x14ac:dyDescent="0.3">
      <c r="B186" s="117" t="s">
        <v>801</v>
      </c>
      <c r="D186" s="117" t="s">
        <v>1242</v>
      </c>
    </row>
    <row r="187" spans="2:4" x14ac:dyDescent="0.3">
      <c r="B187" s="117" t="s">
        <v>783</v>
      </c>
      <c r="C187" s="121" t="s">
        <v>53</v>
      </c>
      <c r="D187" s="121" t="s">
        <v>54</v>
      </c>
    </row>
    <row r="188" spans="2:4" x14ac:dyDescent="0.3">
      <c r="B188" s="121" t="s">
        <v>783</v>
      </c>
      <c r="C188" s="121" t="s">
        <v>51</v>
      </c>
      <c r="D188" s="121" t="s">
        <v>52</v>
      </c>
    </row>
    <row r="189" spans="2:4" x14ac:dyDescent="0.3">
      <c r="B189" s="121" t="s">
        <v>783</v>
      </c>
      <c r="C189" s="121" t="s">
        <v>1243</v>
      </c>
      <c r="D189" s="121" t="s">
        <v>1244</v>
      </c>
    </row>
    <row r="190" spans="2:4" x14ac:dyDescent="0.3">
      <c r="B190" s="121" t="s">
        <v>783</v>
      </c>
      <c r="C190" s="121" t="s">
        <v>1245</v>
      </c>
      <c r="D190" s="121" t="s">
        <v>1246</v>
      </c>
    </row>
    <row r="191" spans="2:4" x14ac:dyDescent="0.3">
      <c r="B191" s="121" t="s">
        <v>783</v>
      </c>
      <c r="C191" s="121" t="s">
        <v>1247</v>
      </c>
      <c r="D191" s="121" t="s">
        <v>1248</v>
      </c>
    </row>
    <row r="192" spans="2:4" x14ac:dyDescent="0.3">
      <c r="B192" s="121" t="s">
        <v>783</v>
      </c>
      <c r="C192" s="121" t="s">
        <v>1249</v>
      </c>
      <c r="D192" s="121" t="s">
        <v>1250</v>
      </c>
    </row>
    <row r="193" spans="2:5" x14ac:dyDescent="0.3">
      <c r="B193" s="121" t="s">
        <v>783</v>
      </c>
      <c r="C193" s="121" t="s">
        <v>1251</v>
      </c>
      <c r="D193" s="121" t="s">
        <v>1252</v>
      </c>
    </row>
    <row r="194" spans="2:5" x14ac:dyDescent="0.3">
      <c r="B194" s="121" t="s">
        <v>783</v>
      </c>
      <c r="C194" s="121" t="s">
        <v>1253</v>
      </c>
      <c r="D194" s="121" t="s">
        <v>1254</v>
      </c>
    </row>
    <row r="195" spans="2:5" x14ac:dyDescent="0.3">
      <c r="B195" s="121" t="s">
        <v>783</v>
      </c>
      <c r="C195" s="121" t="s">
        <v>1255</v>
      </c>
      <c r="D195" s="121" t="s">
        <v>1256</v>
      </c>
    </row>
    <row r="196" spans="2:5" x14ac:dyDescent="0.3">
      <c r="B196" s="121" t="s">
        <v>783</v>
      </c>
      <c r="C196" s="121" t="s">
        <v>1257</v>
      </c>
      <c r="D196" s="121" t="s">
        <v>1258</v>
      </c>
    </row>
    <row r="197" spans="2:5" x14ac:dyDescent="0.3">
      <c r="B197" s="117" t="s">
        <v>444</v>
      </c>
      <c r="D197" s="117" t="s">
        <v>1259</v>
      </c>
    </row>
    <row r="198" spans="2:5" x14ac:dyDescent="0.3">
      <c r="B198" s="121" t="s">
        <v>444</v>
      </c>
      <c r="D198" s="117" t="s">
        <v>1260</v>
      </c>
    </row>
    <row r="199" spans="2:5" x14ac:dyDescent="0.3">
      <c r="B199" s="121" t="s">
        <v>444</v>
      </c>
      <c r="D199" s="117" t="s">
        <v>1261</v>
      </c>
    </row>
    <row r="200" spans="2:5" x14ac:dyDescent="0.3">
      <c r="B200" s="117" t="s">
        <v>788</v>
      </c>
      <c r="D200" s="117" t="s">
        <v>1262</v>
      </c>
      <c r="E200" s="119" t="s">
        <v>1263</v>
      </c>
    </row>
  </sheetData>
  <mergeCells count="6">
    <mergeCell ref="H14:H15"/>
    <mergeCell ref="C1:D1"/>
    <mergeCell ref="H1:J1"/>
    <mergeCell ref="H7:H9"/>
    <mergeCell ref="H11:H12"/>
    <mergeCell ref="H2:H6"/>
  </mergeCells>
  <phoneticPr fontId="1" type="noConversion"/>
  <dataValidations count="1">
    <dataValidation type="list" allowBlank="1" showInputMessage="1" showErrorMessage="1" sqref="B1:B200 B206:B1048576" xr:uid="{82FC8E02-1061-41B0-AD5C-D52C32ECC61E}">
      <formula1>$L$2:$L$14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B182-6B97-448D-A21B-F3640A7CA8BD}">
  <dimension ref="A1:L175"/>
  <sheetViews>
    <sheetView zoomScale="85" zoomScaleNormal="85" workbookViewId="0">
      <pane ySplit="1" topLeftCell="A8" activePane="bottomLeft" state="frozen"/>
      <selection pane="bottomLeft" activeCell="D11" sqref="D11"/>
    </sheetView>
  </sheetViews>
  <sheetFormatPr defaultRowHeight="16.2" x14ac:dyDescent="0.3"/>
  <cols>
    <col min="1" max="1" width="13.109375" style="118" customWidth="1"/>
    <col min="2" max="2" width="24.44140625" style="121" bestFit="1" customWidth="1"/>
    <col min="3" max="3" width="41.33203125" style="121" bestFit="1" customWidth="1"/>
    <col min="4" max="4" width="43.5546875" style="121" bestFit="1" customWidth="1"/>
    <col min="5" max="5" width="40.88671875" style="119" bestFit="1" customWidth="1"/>
    <col min="6" max="7" width="8.88671875" style="116"/>
    <col min="8" max="8" width="20.77734375" style="115" bestFit="1" customWidth="1"/>
    <col min="9" max="9" width="38.5546875" style="115" bestFit="1" customWidth="1"/>
    <col min="10" max="10" width="8.88671875" style="115"/>
    <col min="11" max="11" width="8.88671875" style="116"/>
    <col min="12" max="12" width="18.5546875" style="116" bestFit="1" customWidth="1"/>
    <col min="13" max="16384" width="8.88671875" style="116"/>
  </cols>
  <sheetData>
    <row r="1" spans="1:12" s="115" customFormat="1" x14ac:dyDescent="0.3">
      <c r="A1" s="112" t="s">
        <v>0</v>
      </c>
      <c r="B1" s="123" t="s">
        <v>1</v>
      </c>
      <c r="C1" s="169" t="s">
        <v>95</v>
      </c>
      <c r="D1" s="169"/>
      <c r="E1" s="114" t="s">
        <v>2</v>
      </c>
      <c r="H1" s="164" t="s">
        <v>132</v>
      </c>
      <c r="I1" s="164"/>
      <c r="J1" s="164"/>
    </row>
    <row r="2" spans="1:12" x14ac:dyDescent="0.3">
      <c r="A2" s="73">
        <v>46009</v>
      </c>
      <c r="B2" s="74" t="s">
        <v>788</v>
      </c>
      <c r="C2" s="74"/>
      <c r="D2" s="74" t="s">
        <v>1264</v>
      </c>
      <c r="E2" s="40"/>
      <c r="H2" s="165" t="s">
        <v>670</v>
      </c>
      <c r="I2" s="74" t="s">
        <v>134</v>
      </c>
      <c r="J2" s="121">
        <f>COUNTIF(B:B,"*電子件*")</f>
        <v>35</v>
      </c>
      <c r="L2" s="116" t="s">
        <v>134</v>
      </c>
    </row>
    <row r="3" spans="1:12" x14ac:dyDescent="0.3">
      <c r="A3" s="73"/>
      <c r="B3" s="74" t="s">
        <v>1084</v>
      </c>
      <c r="C3" s="74" t="s">
        <v>1266</v>
      </c>
      <c r="D3" s="74" t="s">
        <v>1265</v>
      </c>
      <c r="E3" s="40"/>
      <c r="H3" s="166"/>
      <c r="I3" s="121" t="s">
        <v>135</v>
      </c>
      <c r="J3" s="121">
        <f>COUNTIF(B:B,"*機構件*")</f>
        <v>10</v>
      </c>
      <c r="L3" s="116" t="s">
        <v>135</v>
      </c>
    </row>
    <row r="4" spans="1:12" x14ac:dyDescent="0.3">
      <c r="A4" s="73"/>
      <c r="B4" s="74" t="s">
        <v>175</v>
      </c>
      <c r="C4" s="74"/>
      <c r="D4" s="74" t="s">
        <v>1267</v>
      </c>
      <c r="E4" s="40"/>
      <c r="H4" s="166"/>
      <c r="I4" s="121" t="s">
        <v>673</v>
      </c>
      <c r="J4" s="121">
        <f>COUNTIF(B:B,"*BIOS/Driver*")</f>
        <v>9</v>
      </c>
      <c r="L4" s="116" t="s">
        <v>1140</v>
      </c>
    </row>
    <row r="5" spans="1:12" x14ac:dyDescent="0.3">
      <c r="A5" s="73"/>
      <c r="B5" s="74" t="s">
        <v>174</v>
      </c>
      <c r="C5" s="74"/>
      <c r="D5" s="74" t="s">
        <v>1268</v>
      </c>
      <c r="E5" s="40"/>
      <c r="H5" s="166"/>
      <c r="I5" s="121" t="s">
        <v>727</v>
      </c>
      <c r="J5" s="121">
        <f>COUNTIF(B:B,"*延伸料號*")</f>
        <v>17</v>
      </c>
      <c r="L5" s="116" t="s">
        <v>727</v>
      </c>
    </row>
    <row r="6" spans="1:12" x14ac:dyDescent="0.3">
      <c r="A6" s="73"/>
      <c r="B6" s="74" t="s">
        <v>174</v>
      </c>
      <c r="C6" s="74"/>
      <c r="D6" s="74" t="s">
        <v>1269</v>
      </c>
      <c r="E6" s="40"/>
      <c r="H6" s="167"/>
      <c r="I6" s="121" t="s">
        <v>440</v>
      </c>
      <c r="J6" s="121">
        <f>COUNTIF(B:B,"*修改品名*")</f>
        <v>14</v>
      </c>
      <c r="L6" s="116" t="s">
        <v>440</v>
      </c>
    </row>
    <row r="7" spans="1:12" x14ac:dyDescent="0.3">
      <c r="A7" s="73"/>
      <c r="B7" s="74" t="s">
        <v>782</v>
      </c>
      <c r="C7" s="74"/>
      <c r="D7" s="74" t="s">
        <v>1270</v>
      </c>
      <c r="E7" s="78"/>
      <c r="H7" s="168" t="s">
        <v>677</v>
      </c>
      <c r="I7" s="121" t="s">
        <v>674</v>
      </c>
      <c r="J7" s="121">
        <f>COUNTIF(B:B,"*半成品*")</f>
        <v>16</v>
      </c>
      <c r="L7" s="116" t="s">
        <v>674</v>
      </c>
    </row>
    <row r="8" spans="1:12" x14ac:dyDescent="0.3">
      <c r="A8" s="91">
        <v>46010</v>
      </c>
      <c r="B8" s="92"/>
      <c r="C8" s="92"/>
      <c r="D8" s="92"/>
      <c r="E8" s="93" t="s">
        <v>829</v>
      </c>
      <c r="H8" s="168"/>
      <c r="I8" s="121" t="s">
        <v>322</v>
      </c>
      <c r="J8" s="121">
        <f>COUNTIF(B:B,"*製成品*")</f>
        <v>3</v>
      </c>
      <c r="L8" s="116" t="s">
        <v>322</v>
      </c>
    </row>
    <row r="9" spans="1:12" x14ac:dyDescent="0.3">
      <c r="A9" s="73">
        <v>46013</v>
      </c>
      <c r="B9" s="74" t="s">
        <v>444</v>
      </c>
      <c r="C9" s="74"/>
      <c r="D9" s="74" t="s">
        <v>1271</v>
      </c>
      <c r="E9" s="40"/>
      <c r="H9" s="168"/>
      <c r="I9" s="121" t="s">
        <v>320</v>
      </c>
      <c r="J9" s="121">
        <f>COUNTIF(B:B,"*Control Code*")</f>
        <v>22</v>
      </c>
      <c r="L9" s="116" t="s">
        <v>320</v>
      </c>
    </row>
    <row r="10" spans="1:12" x14ac:dyDescent="0.3">
      <c r="A10" s="73"/>
      <c r="B10" s="74" t="s">
        <v>801</v>
      </c>
      <c r="C10" s="74"/>
      <c r="D10" s="74" t="s">
        <v>1272</v>
      </c>
      <c r="E10" s="40" t="s">
        <v>1273</v>
      </c>
      <c r="H10" s="121" t="s">
        <v>426</v>
      </c>
      <c r="I10" s="121" t="s">
        <v>700</v>
      </c>
      <c r="J10" s="121">
        <f>COUNTIF(B:B,"*Assign*")</f>
        <v>1</v>
      </c>
      <c r="L10" s="116" t="s">
        <v>426</v>
      </c>
    </row>
    <row r="11" spans="1:12" x14ac:dyDescent="0.3">
      <c r="A11" s="73"/>
      <c r="B11" s="74" t="s">
        <v>788</v>
      </c>
      <c r="C11" s="74"/>
      <c r="D11" s="74" t="s">
        <v>1274</v>
      </c>
      <c r="E11" s="40" t="s">
        <v>1275</v>
      </c>
      <c r="H11" s="163" t="s">
        <v>681</v>
      </c>
      <c r="I11" s="74" t="s">
        <v>682</v>
      </c>
      <c r="J11" s="121">
        <f>COUNTIF(B:B,"*Approval-電子件*")</f>
        <v>19</v>
      </c>
      <c r="L11" s="116" t="s">
        <v>1086</v>
      </c>
    </row>
    <row r="12" spans="1:12" x14ac:dyDescent="0.3">
      <c r="A12" s="73"/>
      <c r="B12" s="74" t="s">
        <v>788</v>
      </c>
      <c r="C12" s="74"/>
      <c r="D12" s="74" t="s">
        <v>1276</v>
      </c>
      <c r="E12" s="40" t="s">
        <v>1275</v>
      </c>
      <c r="H12" s="163"/>
      <c r="I12" s="121" t="s">
        <v>683</v>
      </c>
      <c r="J12" s="121">
        <f>COUNTIF(B:B,"*Approval-機構件*")</f>
        <v>0</v>
      </c>
      <c r="L12" s="116" t="s">
        <v>802</v>
      </c>
    </row>
    <row r="13" spans="1:12" x14ac:dyDescent="0.3">
      <c r="A13" s="73"/>
      <c r="B13" s="74" t="s">
        <v>368</v>
      </c>
      <c r="C13" s="74"/>
      <c r="D13" s="74" t="s">
        <v>1277</v>
      </c>
      <c r="E13" s="40"/>
      <c r="H13" s="121" t="s">
        <v>802</v>
      </c>
      <c r="I13" s="121" t="s">
        <v>1018</v>
      </c>
      <c r="J13" s="121">
        <f>COUNTIF(B:B,"*ECN*")</f>
        <v>19</v>
      </c>
      <c r="L13" s="116" t="s">
        <v>166</v>
      </c>
    </row>
    <row r="14" spans="1:12" x14ac:dyDescent="0.3">
      <c r="A14" s="73"/>
      <c r="B14" s="74" t="s">
        <v>368</v>
      </c>
      <c r="C14" s="74"/>
      <c r="D14" s="74" t="s">
        <v>1278</v>
      </c>
      <c r="E14" s="40"/>
      <c r="H14" s="163" t="s">
        <v>680</v>
      </c>
      <c r="I14" s="121" t="s">
        <v>166</v>
      </c>
      <c r="J14" s="121">
        <f>COUNTIF(B:B,"*學習*")</f>
        <v>0</v>
      </c>
      <c r="L14" s="116" t="s">
        <v>537</v>
      </c>
    </row>
    <row r="15" spans="1:12" x14ac:dyDescent="0.3">
      <c r="A15" s="73"/>
      <c r="B15" s="74" t="s">
        <v>175</v>
      </c>
      <c r="C15" s="74"/>
      <c r="D15" s="74" t="s">
        <v>1279</v>
      </c>
      <c r="E15" s="40"/>
      <c r="H15" s="163"/>
      <c r="I15" s="121" t="s">
        <v>182</v>
      </c>
      <c r="J15" s="121">
        <f>COUNTIF(B:B,"*實作*")</f>
        <v>0</v>
      </c>
    </row>
    <row r="16" spans="1:12" x14ac:dyDescent="0.3">
      <c r="A16" s="73"/>
      <c r="B16" s="74" t="s">
        <v>788</v>
      </c>
      <c r="C16" s="74"/>
      <c r="D16" s="74" t="s">
        <v>1280</v>
      </c>
      <c r="E16" s="40"/>
      <c r="H16" s="163"/>
      <c r="I16" s="121" t="s">
        <v>537</v>
      </c>
      <c r="J16" s="121">
        <f>COUNTIF(B:B,"*其他*")</f>
        <v>10</v>
      </c>
    </row>
    <row r="17" spans="1:5" x14ac:dyDescent="0.3">
      <c r="A17" s="73"/>
      <c r="B17" s="74" t="s">
        <v>1084</v>
      </c>
      <c r="C17" s="74"/>
      <c r="D17" s="74" t="s">
        <v>1283</v>
      </c>
      <c r="E17" s="40" t="s">
        <v>1281</v>
      </c>
    </row>
    <row r="18" spans="1:5" x14ac:dyDescent="0.3">
      <c r="A18" s="73"/>
      <c r="B18" s="74" t="s">
        <v>1084</v>
      </c>
      <c r="C18" s="74"/>
      <c r="D18" s="74" t="s">
        <v>1284</v>
      </c>
      <c r="E18" s="40" t="s">
        <v>1281</v>
      </c>
    </row>
    <row r="19" spans="1:5" x14ac:dyDescent="0.3">
      <c r="A19" s="73"/>
      <c r="B19" s="74" t="s">
        <v>1084</v>
      </c>
      <c r="C19" s="74"/>
      <c r="D19" s="74" t="s">
        <v>1285</v>
      </c>
      <c r="E19" s="40" t="s">
        <v>1281</v>
      </c>
    </row>
    <row r="20" spans="1:5" x14ac:dyDescent="0.3">
      <c r="A20" s="73"/>
      <c r="B20" s="74" t="s">
        <v>1084</v>
      </c>
      <c r="C20" s="74"/>
      <c r="D20" s="74" t="s">
        <v>1286</v>
      </c>
      <c r="E20" s="40" t="s">
        <v>1281</v>
      </c>
    </row>
    <row r="21" spans="1:5" x14ac:dyDescent="0.3">
      <c r="A21" s="73"/>
      <c r="B21" s="74" t="s">
        <v>1084</v>
      </c>
      <c r="C21" s="74"/>
      <c r="D21" s="74" t="s">
        <v>1287</v>
      </c>
      <c r="E21" s="40" t="s">
        <v>1281</v>
      </c>
    </row>
    <row r="22" spans="1:5" x14ac:dyDescent="0.3">
      <c r="A22" s="73"/>
      <c r="B22" s="74" t="s">
        <v>1084</v>
      </c>
      <c r="C22" s="74"/>
      <c r="D22" s="74" t="s">
        <v>1288</v>
      </c>
      <c r="E22" s="40" t="s">
        <v>1281</v>
      </c>
    </row>
    <row r="23" spans="1:5" x14ac:dyDescent="0.3">
      <c r="A23" s="73"/>
      <c r="B23" s="74" t="s">
        <v>1084</v>
      </c>
      <c r="C23" s="74"/>
      <c r="D23" s="74" t="s">
        <v>1289</v>
      </c>
      <c r="E23" s="40" t="s">
        <v>1281</v>
      </c>
    </row>
    <row r="24" spans="1:5" x14ac:dyDescent="0.3">
      <c r="A24" s="73"/>
      <c r="B24" s="74" t="s">
        <v>801</v>
      </c>
      <c r="C24" s="74"/>
      <c r="D24" s="74" t="s">
        <v>1282</v>
      </c>
      <c r="E24" s="40"/>
    </row>
    <row r="25" spans="1:5" x14ac:dyDescent="0.3">
      <c r="A25" s="73"/>
      <c r="B25" s="74" t="s">
        <v>801</v>
      </c>
      <c r="C25" s="74"/>
      <c r="D25" s="74" t="s">
        <v>1290</v>
      </c>
      <c r="E25" s="78"/>
    </row>
    <row r="26" spans="1:5" x14ac:dyDescent="0.3">
      <c r="A26" s="73"/>
      <c r="B26" s="74" t="s">
        <v>801</v>
      </c>
      <c r="C26" s="74"/>
      <c r="D26" s="74" t="s">
        <v>1291</v>
      </c>
      <c r="E26" s="40"/>
    </row>
    <row r="27" spans="1:5" ht="32.4" x14ac:dyDescent="0.3">
      <c r="A27" s="73"/>
      <c r="B27" s="74" t="s">
        <v>783</v>
      </c>
      <c r="C27" s="74" t="s">
        <v>1292</v>
      </c>
      <c r="D27" s="74" t="s">
        <v>1293</v>
      </c>
      <c r="E27" s="40" t="s">
        <v>1294</v>
      </c>
    </row>
    <row r="28" spans="1:5" x14ac:dyDescent="0.3">
      <c r="A28" s="73"/>
      <c r="B28" s="74" t="s">
        <v>174</v>
      </c>
      <c r="C28" s="74"/>
      <c r="D28" s="74" t="s">
        <v>1295</v>
      </c>
      <c r="E28" s="40"/>
    </row>
    <row r="29" spans="1:5" x14ac:dyDescent="0.3">
      <c r="A29" s="73"/>
      <c r="B29" s="74" t="s">
        <v>175</v>
      </c>
      <c r="C29" s="74"/>
      <c r="D29" s="74" t="s">
        <v>1296</v>
      </c>
      <c r="E29" s="40"/>
    </row>
    <row r="30" spans="1:5" x14ac:dyDescent="0.3">
      <c r="A30" s="73"/>
      <c r="B30" s="74" t="s">
        <v>444</v>
      </c>
      <c r="C30" s="74"/>
      <c r="D30" s="74" t="s">
        <v>1297</v>
      </c>
      <c r="E30" s="40"/>
    </row>
    <row r="31" spans="1:5" x14ac:dyDescent="0.3">
      <c r="A31" s="73"/>
      <c r="B31" s="74" t="s">
        <v>783</v>
      </c>
      <c r="C31" s="74" t="s">
        <v>292</v>
      </c>
      <c r="D31" s="74" t="s">
        <v>293</v>
      </c>
      <c r="E31" s="40"/>
    </row>
    <row r="32" spans="1:5" x14ac:dyDescent="0.3">
      <c r="A32" s="73"/>
      <c r="B32" s="74" t="s">
        <v>783</v>
      </c>
      <c r="C32" s="74" t="s">
        <v>1149</v>
      </c>
      <c r="D32" s="74" t="s">
        <v>1150</v>
      </c>
      <c r="E32" s="40"/>
    </row>
    <row r="33" spans="1:5" x14ac:dyDescent="0.3">
      <c r="A33" s="73"/>
      <c r="B33" s="74" t="s">
        <v>783</v>
      </c>
      <c r="C33" s="74" t="s">
        <v>1298</v>
      </c>
      <c r="D33" s="74" t="s">
        <v>1299</v>
      </c>
      <c r="E33" s="40"/>
    </row>
    <row r="34" spans="1:5" x14ac:dyDescent="0.3">
      <c r="A34" s="73"/>
      <c r="B34" s="74" t="s">
        <v>1301</v>
      </c>
      <c r="C34" s="74"/>
      <c r="D34" s="74" t="s">
        <v>1300</v>
      </c>
      <c r="E34" s="40"/>
    </row>
    <row r="35" spans="1:5" x14ac:dyDescent="0.3">
      <c r="A35" s="73"/>
      <c r="B35" s="74" t="s">
        <v>439</v>
      </c>
      <c r="C35" s="74"/>
      <c r="D35" s="74" t="s">
        <v>1302</v>
      </c>
      <c r="E35" s="40"/>
    </row>
    <row r="36" spans="1:5" x14ac:dyDescent="0.3">
      <c r="A36" s="73"/>
      <c r="B36" s="74" t="s">
        <v>174</v>
      </c>
      <c r="C36" s="74"/>
      <c r="D36" s="74" t="s">
        <v>1303</v>
      </c>
      <c r="E36" s="40"/>
    </row>
    <row r="37" spans="1:5" x14ac:dyDescent="0.3">
      <c r="A37" s="73"/>
      <c r="B37" s="74" t="s">
        <v>174</v>
      </c>
      <c r="C37" s="74"/>
      <c r="D37" s="74" t="s">
        <v>1304</v>
      </c>
      <c r="E37" s="40"/>
    </row>
    <row r="38" spans="1:5" x14ac:dyDescent="0.3">
      <c r="A38" s="73"/>
      <c r="B38" s="74" t="s">
        <v>174</v>
      </c>
      <c r="C38" s="74"/>
      <c r="D38" s="74" t="s">
        <v>1305</v>
      </c>
      <c r="E38" s="40"/>
    </row>
    <row r="39" spans="1:5" x14ac:dyDescent="0.3">
      <c r="A39" s="73"/>
      <c r="B39" s="74" t="s">
        <v>174</v>
      </c>
      <c r="C39" s="74"/>
      <c r="D39" s="74" t="s">
        <v>1306</v>
      </c>
      <c r="E39" s="40"/>
    </row>
    <row r="40" spans="1:5" x14ac:dyDescent="0.3">
      <c r="A40" s="73"/>
      <c r="B40" s="74" t="s">
        <v>439</v>
      </c>
      <c r="C40" s="74"/>
      <c r="D40" s="74" t="s">
        <v>1307</v>
      </c>
      <c r="E40" s="40"/>
    </row>
    <row r="41" spans="1:5" x14ac:dyDescent="0.3">
      <c r="A41" s="73"/>
      <c r="B41" s="117" t="s">
        <v>174</v>
      </c>
      <c r="C41" s="117"/>
      <c r="D41" s="117" t="s">
        <v>1308</v>
      </c>
      <c r="E41" s="40"/>
    </row>
    <row r="42" spans="1:5" x14ac:dyDescent="0.3">
      <c r="A42" s="73"/>
      <c r="B42" s="117" t="s">
        <v>175</v>
      </c>
      <c r="C42" s="117"/>
      <c r="D42" s="117" t="s">
        <v>1309</v>
      </c>
      <c r="E42" s="40"/>
    </row>
    <row r="43" spans="1:5" x14ac:dyDescent="0.3">
      <c r="A43" s="73"/>
      <c r="B43" s="124" t="s">
        <v>175</v>
      </c>
      <c r="C43" s="117"/>
      <c r="D43" s="117" t="s">
        <v>1310</v>
      </c>
      <c r="E43" s="40"/>
    </row>
    <row r="44" spans="1:5" x14ac:dyDescent="0.3">
      <c r="A44" s="73"/>
      <c r="B44" s="124" t="s">
        <v>175</v>
      </c>
      <c r="C44" s="117"/>
      <c r="D44" s="117" t="s">
        <v>1311</v>
      </c>
      <c r="E44" s="40"/>
    </row>
    <row r="45" spans="1:5" x14ac:dyDescent="0.3">
      <c r="A45" s="73"/>
      <c r="B45" s="124" t="s">
        <v>175</v>
      </c>
      <c r="C45" s="117"/>
      <c r="D45" s="117" t="s">
        <v>1312</v>
      </c>
      <c r="E45" s="40"/>
    </row>
    <row r="46" spans="1:5" x14ac:dyDescent="0.3">
      <c r="A46" s="73"/>
      <c r="B46" s="74" t="s">
        <v>782</v>
      </c>
      <c r="C46" s="74"/>
      <c r="D46" s="74" t="s">
        <v>1313</v>
      </c>
      <c r="E46" s="40"/>
    </row>
    <row r="47" spans="1:5" x14ac:dyDescent="0.3">
      <c r="A47" s="73"/>
      <c r="B47" s="74" t="s">
        <v>439</v>
      </c>
      <c r="C47" s="74"/>
      <c r="D47" s="74" t="s">
        <v>1314</v>
      </c>
      <c r="E47" s="40" t="s">
        <v>1315</v>
      </c>
    </row>
    <row r="48" spans="1:5" x14ac:dyDescent="0.3">
      <c r="A48" s="73"/>
      <c r="B48" s="74" t="s">
        <v>782</v>
      </c>
      <c r="C48" s="74"/>
      <c r="D48" s="74" t="s">
        <v>1316</v>
      </c>
      <c r="E48" s="40"/>
    </row>
    <row r="49" spans="1:5" x14ac:dyDescent="0.3">
      <c r="A49" s="73"/>
      <c r="B49" s="74" t="s">
        <v>782</v>
      </c>
      <c r="C49" s="74"/>
      <c r="D49" s="74" t="s">
        <v>1317</v>
      </c>
      <c r="E49" s="40"/>
    </row>
    <row r="50" spans="1:5" x14ac:dyDescent="0.3">
      <c r="A50" s="73">
        <v>46014</v>
      </c>
      <c r="B50" s="74" t="s">
        <v>788</v>
      </c>
      <c r="C50" s="74"/>
      <c r="D50" s="74" t="s">
        <v>1318</v>
      </c>
      <c r="E50" s="40"/>
    </row>
    <row r="51" spans="1:5" x14ac:dyDescent="0.3">
      <c r="A51" s="73"/>
      <c r="B51" s="74" t="s">
        <v>788</v>
      </c>
      <c r="C51" s="74"/>
      <c r="D51" s="74" t="s">
        <v>1319</v>
      </c>
      <c r="E51" s="40"/>
    </row>
    <row r="52" spans="1:5" x14ac:dyDescent="0.3">
      <c r="A52" s="73"/>
      <c r="B52" s="74" t="s">
        <v>439</v>
      </c>
      <c r="C52" s="74"/>
      <c r="D52" s="74" t="s">
        <v>1320</v>
      </c>
      <c r="E52" s="40"/>
    </row>
    <row r="53" spans="1:5" x14ac:dyDescent="0.3">
      <c r="A53" s="73"/>
      <c r="B53" s="74" t="s">
        <v>439</v>
      </c>
      <c r="C53" s="74"/>
      <c r="D53" s="74" t="s">
        <v>1321</v>
      </c>
      <c r="E53" s="40"/>
    </row>
    <row r="54" spans="1:5" x14ac:dyDescent="0.3">
      <c r="A54" s="73"/>
      <c r="B54" s="74" t="s">
        <v>444</v>
      </c>
      <c r="C54" s="74"/>
      <c r="D54" s="74" t="s">
        <v>1322</v>
      </c>
      <c r="E54" s="40"/>
    </row>
    <row r="55" spans="1:5" x14ac:dyDescent="0.3">
      <c r="A55" s="73"/>
      <c r="B55" s="74" t="s">
        <v>788</v>
      </c>
      <c r="C55" s="74"/>
      <c r="D55" s="74" t="s">
        <v>1323</v>
      </c>
      <c r="E55" s="40" t="s">
        <v>1263</v>
      </c>
    </row>
    <row r="56" spans="1:5" x14ac:dyDescent="0.3">
      <c r="A56" s="73"/>
      <c r="B56" s="74" t="s">
        <v>368</v>
      </c>
      <c r="C56" s="74"/>
      <c r="D56" s="74" t="s">
        <v>1324</v>
      </c>
      <c r="E56" s="40"/>
    </row>
    <row r="57" spans="1:5" x14ac:dyDescent="0.3">
      <c r="A57" s="73"/>
      <c r="B57" s="74" t="s">
        <v>368</v>
      </c>
      <c r="C57" s="74"/>
      <c r="D57" s="74" t="s">
        <v>1325</v>
      </c>
      <c r="E57" s="40"/>
    </row>
    <row r="58" spans="1:5" x14ac:dyDescent="0.3">
      <c r="A58" s="73"/>
      <c r="B58" s="74" t="s">
        <v>368</v>
      </c>
      <c r="C58" s="74"/>
      <c r="D58" s="74" t="s">
        <v>1326</v>
      </c>
      <c r="E58" s="40"/>
    </row>
    <row r="59" spans="1:5" x14ac:dyDescent="0.3">
      <c r="A59" s="73"/>
      <c r="B59" s="74" t="s">
        <v>368</v>
      </c>
      <c r="C59" s="74"/>
      <c r="D59" s="74" t="s">
        <v>1327</v>
      </c>
      <c r="E59" s="40"/>
    </row>
    <row r="60" spans="1:5" x14ac:dyDescent="0.3">
      <c r="A60" s="73"/>
      <c r="B60" s="74" t="s">
        <v>368</v>
      </c>
      <c r="C60" s="74"/>
      <c r="D60" s="74" t="s">
        <v>1328</v>
      </c>
      <c r="E60" s="40"/>
    </row>
    <row r="61" spans="1:5" x14ac:dyDescent="0.3">
      <c r="A61" s="73"/>
      <c r="B61" s="74" t="s">
        <v>368</v>
      </c>
      <c r="C61" s="74"/>
      <c r="D61" s="74" t="s">
        <v>1329</v>
      </c>
      <c r="E61" s="40"/>
    </row>
    <row r="62" spans="1:5" x14ac:dyDescent="0.3">
      <c r="A62" s="73"/>
      <c r="B62" s="74" t="s">
        <v>69</v>
      </c>
      <c r="C62" s="74"/>
      <c r="D62" s="74" t="s">
        <v>1331</v>
      </c>
      <c r="E62" s="40" t="s">
        <v>1330</v>
      </c>
    </row>
    <row r="63" spans="1:5" x14ac:dyDescent="0.3">
      <c r="A63" s="73"/>
      <c r="B63" s="74" t="s">
        <v>1084</v>
      </c>
      <c r="C63" s="74"/>
      <c r="D63" s="74" t="s">
        <v>1332</v>
      </c>
      <c r="E63" s="40" t="s">
        <v>1333</v>
      </c>
    </row>
    <row r="64" spans="1:5" x14ac:dyDescent="0.3">
      <c r="A64" s="73"/>
      <c r="B64" s="74" t="s">
        <v>439</v>
      </c>
      <c r="C64" s="74"/>
      <c r="D64" s="74" t="s">
        <v>1334</v>
      </c>
      <c r="E64" s="40" t="s">
        <v>1335</v>
      </c>
    </row>
    <row r="65" spans="1:5" x14ac:dyDescent="0.3">
      <c r="A65" s="73"/>
      <c r="B65" s="74" t="s">
        <v>439</v>
      </c>
      <c r="C65" s="74"/>
      <c r="D65" s="74" t="s">
        <v>1320</v>
      </c>
      <c r="E65" s="40"/>
    </row>
    <row r="66" spans="1:5" x14ac:dyDescent="0.3">
      <c r="A66" s="73"/>
      <c r="B66" s="74" t="s">
        <v>444</v>
      </c>
      <c r="C66" s="74"/>
      <c r="D66" s="74" t="s">
        <v>1336</v>
      </c>
      <c r="E66" s="40"/>
    </row>
    <row r="67" spans="1:5" x14ac:dyDescent="0.3">
      <c r="A67" s="73"/>
      <c r="B67" s="74" t="s">
        <v>801</v>
      </c>
      <c r="C67" s="74"/>
      <c r="D67" s="74" t="s">
        <v>1337</v>
      </c>
      <c r="E67" s="40"/>
    </row>
    <row r="68" spans="1:5" x14ac:dyDescent="0.3">
      <c r="A68" s="73"/>
      <c r="B68" s="74" t="s">
        <v>444</v>
      </c>
      <c r="C68" s="74"/>
      <c r="D68" s="74" t="s">
        <v>1338</v>
      </c>
      <c r="E68" s="40"/>
    </row>
    <row r="69" spans="1:5" x14ac:dyDescent="0.3">
      <c r="A69" s="73"/>
      <c r="B69" s="74" t="s">
        <v>783</v>
      </c>
      <c r="C69" s="74" t="s">
        <v>1339</v>
      </c>
      <c r="D69" s="74" t="s">
        <v>1340</v>
      </c>
      <c r="E69" s="40"/>
    </row>
    <row r="70" spans="1:5" x14ac:dyDescent="0.3">
      <c r="A70" s="73"/>
      <c r="B70" s="74" t="s">
        <v>783</v>
      </c>
      <c r="C70" s="74" t="s">
        <v>1343</v>
      </c>
      <c r="D70" s="74" t="s">
        <v>1344</v>
      </c>
      <c r="E70" s="40"/>
    </row>
    <row r="71" spans="1:5" x14ac:dyDescent="0.3">
      <c r="A71" s="73"/>
      <c r="B71" s="74" t="s">
        <v>783</v>
      </c>
      <c r="C71" s="74" t="s">
        <v>1341</v>
      </c>
      <c r="D71" s="125" t="s">
        <v>1342</v>
      </c>
      <c r="E71" s="40"/>
    </row>
    <row r="72" spans="1:5" x14ac:dyDescent="0.3">
      <c r="A72" s="73"/>
      <c r="B72" s="74" t="s">
        <v>783</v>
      </c>
      <c r="C72" s="74" t="s">
        <v>1345</v>
      </c>
      <c r="D72" s="74" t="s">
        <v>1346</v>
      </c>
      <c r="E72" s="40"/>
    </row>
    <row r="73" spans="1:5" x14ac:dyDescent="0.3">
      <c r="A73" s="73"/>
      <c r="B73" s="74" t="s">
        <v>783</v>
      </c>
      <c r="C73" s="74" t="s">
        <v>1347</v>
      </c>
      <c r="D73" s="74" t="s">
        <v>1348</v>
      </c>
      <c r="E73" s="40"/>
    </row>
    <row r="74" spans="1:5" x14ac:dyDescent="0.3">
      <c r="A74" s="73"/>
      <c r="B74" s="74" t="s">
        <v>783</v>
      </c>
      <c r="C74" s="74" t="s">
        <v>1349</v>
      </c>
      <c r="D74" s="74" t="s">
        <v>1350</v>
      </c>
      <c r="E74" s="40"/>
    </row>
    <row r="75" spans="1:5" x14ac:dyDescent="0.3">
      <c r="A75" s="73"/>
      <c r="B75" s="74" t="s">
        <v>444</v>
      </c>
      <c r="C75" s="74"/>
      <c r="D75" s="74" t="s">
        <v>1351</v>
      </c>
      <c r="E75" s="40"/>
    </row>
    <row r="76" spans="1:5" x14ac:dyDescent="0.3">
      <c r="A76" s="73"/>
      <c r="B76" s="74" t="s">
        <v>783</v>
      </c>
      <c r="C76" s="74" t="s">
        <v>1352</v>
      </c>
      <c r="D76" s="74" t="s">
        <v>1353</v>
      </c>
      <c r="E76" s="40"/>
    </row>
    <row r="77" spans="1:5" x14ac:dyDescent="0.3">
      <c r="A77" s="73"/>
      <c r="B77" s="74" t="s">
        <v>444</v>
      </c>
      <c r="C77" s="74"/>
      <c r="D77" s="74" t="s">
        <v>1354</v>
      </c>
      <c r="E77" s="40"/>
    </row>
    <row r="78" spans="1:5" x14ac:dyDescent="0.3">
      <c r="A78" s="73"/>
      <c r="B78" s="74" t="s">
        <v>444</v>
      </c>
      <c r="C78" s="74"/>
      <c r="D78" s="74" t="s">
        <v>1355</v>
      </c>
      <c r="E78" s="40"/>
    </row>
    <row r="79" spans="1:5" x14ac:dyDescent="0.3">
      <c r="A79" s="73"/>
      <c r="B79" s="74" t="s">
        <v>444</v>
      </c>
      <c r="C79" s="74"/>
      <c r="D79" s="74" t="s">
        <v>1356</v>
      </c>
      <c r="E79" s="40"/>
    </row>
    <row r="80" spans="1:5" x14ac:dyDescent="0.3">
      <c r="A80" s="73"/>
      <c r="B80" s="74" t="s">
        <v>1084</v>
      </c>
      <c r="C80" s="74"/>
      <c r="D80" s="74" t="s">
        <v>1357</v>
      </c>
      <c r="E80" s="40"/>
    </row>
    <row r="81" spans="1:5" x14ac:dyDescent="0.3">
      <c r="A81" s="73"/>
      <c r="B81" s="74" t="s">
        <v>444</v>
      </c>
      <c r="C81" s="74"/>
      <c r="D81" s="74" t="s">
        <v>1358</v>
      </c>
      <c r="E81" s="40"/>
    </row>
    <row r="82" spans="1:5" x14ac:dyDescent="0.3">
      <c r="A82" s="73"/>
      <c r="B82" s="74" t="s">
        <v>368</v>
      </c>
      <c r="C82" s="74"/>
      <c r="D82" s="74" t="s">
        <v>1359</v>
      </c>
      <c r="E82" s="40"/>
    </row>
    <row r="83" spans="1:5" x14ac:dyDescent="0.3">
      <c r="A83" s="73"/>
      <c r="B83" s="74" t="s">
        <v>368</v>
      </c>
      <c r="C83" s="74"/>
      <c r="D83" s="74" t="s">
        <v>1360</v>
      </c>
      <c r="E83" s="40"/>
    </row>
    <row r="84" spans="1:5" x14ac:dyDescent="0.3">
      <c r="A84" s="73"/>
      <c r="B84" s="74" t="s">
        <v>782</v>
      </c>
      <c r="C84" s="74"/>
      <c r="D84" s="74" t="s">
        <v>1361</v>
      </c>
      <c r="E84" s="40"/>
    </row>
    <row r="85" spans="1:5" x14ac:dyDescent="0.3">
      <c r="A85" s="73"/>
      <c r="B85" s="74" t="s">
        <v>788</v>
      </c>
      <c r="C85" s="74"/>
      <c r="D85" s="94" t="s">
        <v>1362</v>
      </c>
      <c r="E85" s="40"/>
    </row>
    <row r="86" spans="1:5" x14ac:dyDescent="0.3">
      <c r="A86" s="73"/>
      <c r="B86" s="74" t="s">
        <v>788</v>
      </c>
      <c r="C86" s="74"/>
      <c r="D86" s="74" t="s">
        <v>1364</v>
      </c>
      <c r="E86" s="40"/>
    </row>
    <row r="87" spans="1:5" x14ac:dyDescent="0.3">
      <c r="A87" s="73"/>
      <c r="B87" s="74" t="s">
        <v>788</v>
      </c>
      <c r="C87" s="74"/>
      <c r="D87" s="74" t="s">
        <v>1363</v>
      </c>
      <c r="E87" s="40"/>
    </row>
    <row r="88" spans="1:5" x14ac:dyDescent="0.3">
      <c r="A88" s="73"/>
      <c r="B88" s="74" t="s">
        <v>788</v>
      </c>
      <c r="C88" s="74"/>
      <c r="D88" s="74" t="s">
        <v>1365</v>
      </c>
      <c r="E88" s="40"/>
    </row>
    <row r="89" spans="1:5" x14ac:dyDescent="0.3">
      <c r="A89" s="73"/>
      <c r="B89" s="74" t="s">
        <v>788</v>
      </c>
      <c r="C89" s="74"/>
      <c r="D89" s="74" t="s">
        <v>1366</v>
      </c>
      <c r="E89" s="40"/>
    </row>
    <row r="90" spans="1:5" x14ac:dyDescent="0.3">
      <c r="A90" s="73"/>
      <c r="B90" s="74" t="s">
        <v>174</v>
      </c>
      <c r="C90" s="74"/>
      <c r="D90" s="74" t="s">
        <v>1367</v>
      </c>
      <c r="E90" s="40"/>
    </row>
    <row r="91" spans="1:5" x14ac:dyDescent="0.3">
      <c r="A91" s="73"/>
      <c r="B91" s="74" t="s">
        <v>175</v>
      </c>
      <c r="C91" s="74"/>
      <c r="D91" s="74" t="s">
        <v>1368</v>
      </c>
      <c r="E91" s="40"/>
    </row>
    <row r="92" spans="1:5" x14ac:dyDescent="0.3">
      <c r="A92" s="73"/>
      <c r="B92" s="74" t="s">
        <v>175</v>
      </c>
      <c r="C92" s="74"/>
      <c r="D92" s="74" t="s">
        <v>1369</v>
      </c>
      <c r="E92" s="40"/>
    </row>
    <row r="93" spans="1:5" x14ac:dyDescent="0.3">
      <c r="A93" s="73"/>
      <c r="B93" s="74" t="s">
        <v>175</v>
      </c>
      <c r="C93" s="74"/>
      <c r="D93" s="74" t="s">
        <v>1370</v>
      </c>
      <c r="E93" s="40"/>
    </row>
    <row r="94" spans="1:5" x14ac:dyDescent="0.3">
      <c r="A94" s="73"/>
      <c r="B94" s="74" t="s">
        <v>801</v>
      </c>
      <c r="C94" s="74"/>
      <c r="D94" s="74" t="s">
        <v>1372</v>
      </c>
      <c r="E94" s="40"/>
    </row>
    <row r="95" spans="1:5" ht="32.4" x14ac:dyDescent="0.3">
      <c r="A95" s="73"/>
      <c r="B95" s="74" t="s">
        <v>801</v>
      </c>
      <c r="C95" s="74"/>
      <c r="D95" s="74" t="s">
        <v>1371</v>
      </c>
      <c r="E95" s="40" t="s">
        <v>1373</v>
      </c>
    </row>
    <row r="96" spans="1:5" x14ac:dyDescent="0.3">
      <c r="A96" s="73">
        <v>46015</v>
      </c>
      <c r="B96" s="74" t="s">
        <v>782</v>
      </c>
      <c r="C96" s="74"/>
      <c r="D96" s="74" t="s">
        <v>1374</v>
      </c>
      <c r="E96" s="40"/>
    </row>
    <row r="97" spans="1:5" x14ac:dyDescent="0.3">
      <c r="A97" s="73"/>
      <c r="B97" s="74" t="s">
        <v>788</v>
      </c>
      <c r="C97" s="74"/>
      <c r="D97" s="74" t="s">
        <v>1375</v>
      </c>
      <c r="E97" s="40"/>
    </row>
    <row r="98" spans="1:5" x14ac:dyDescent="0.3">
      <c r="A98" s="73"/>
      <c r="B98" s="74" t="s">
        <v>445</v>
      </c>
      <c r="C98" s="74"/>
      <c r="D98" s="74" t="s">
        <v>1376</v>
      </c>
      <c r="E98" s="40"/>
    </row>
    <row r="99" spans="1:5" x14ac:dyDescent="0.3">
      <c r="A99" s="73"/>
      <c r="B99" s="74" t="s">
        <v>174</v>
      </c>
      <c r="C99" s="74"/>
      <c r="D99" s="74" t="s">
        <v>1377</v>
      </c>
      <c r="E99" s="40"/>
    </row>
    <row r="100" spans="1:5" x14ac:dyDescent="0.3">
      <c r="A100" s="73"/>
      <c r="B100" s="74" t="s">
        <v>783</v>
      </c>
      <c r="C100" s="74" t="s">
        <v>1378</v>
      </c>
      <c r="D100" s="74" t="s">
        <v>1379</v>
      </c>
      <c r="E100" s="40"/>
    </row>
    <row r="101" spans="1:5" ht="32.4" x14ac:dyDescent="0.3">
      <c r="A101" s="73"/>
      <c r="B101" s="74" t="s">
        <v>439</v>
      </c>
      <c r="C101" s="74"/>
      <c r="D101" s="74">
        <v>1908047010</v>
      </c>
      <c r="E101" s="40" t="s">
        <v>1380</v>
      </c>
    </row>
    <row r="102" spans="1:5" x14ac:dyDescent="0.3">
      <c r="A102" s="73"/>
      <c r="B102" s="74" t="s">
        <v>783</v>
      </c>
      <c r="C102" s="74" t="s">
        <v>1381</v>
      </c>
      <c r="D102" s="74" t="s">
        <v>1382</v>
      </c>
      <c r="E102" s="40"/>
    </row>
    <row r="103" spans="1:5" x14ac:dyDescent="0.3">
      <c r="A103" s="73"/>
      <c r="B103" s="74" t="s">
        <v>444</v>
      </c>
      <c r="C103" s="74"/>
      <c r="D103" s="74" t="s">
        <v>1383</v>
      </c>
      <c r="E103" s="40"/>
    </row>
    <row r="104" spans="1:5" x14ac:dyDescent="0.3">
      <c r="A104" s="73"/>
      <c r="B104" s="74" t="s">
        <v>444</v>
      </c>
      <c r="C104" s="74"/>
      <c r="D104" s="74" t="s">
        <v>1384</v>
      </c>
      <c r="E104" s="40"/>
    </row>
    <row r="105" spans="1:5" x14ac:dyDescent="0.3">
      <c r="A105" s="73"/>
      <c r="B105" s="74" t="s">
        <v>801</v>
      </c>
      <c r="C105" s="74"/>
      <c r="D105" s="74" t="s">
        <v>1385</v>
      </c>
      <c r="E105" s="40"/>
    </row>
    <row r="106" spans="1:5" ht="32.4" x14ac:dyDescent="0.3">
      <c r="A106" s="73"/>
      <c r="B106" s="74" t="s">
        <v>801</v>
      </c>
      <c r="C106" s="74"/>
      <c r="D106" s="74" t="s">
        <v>1387</v>
      </c>
      <c r="E106" s="40" t="s">
        <v>1386</v>
      </c>
    </row>
    <row r="107" spans="1:5" x14ac:dyDescent="0.3">
      <c r="A107" s="73"/>
      <c r="B107" s="74" t="s">
        <v>444</v>
      </c>
      <c r="C107" s="74"/>
      <c r="D107" s="122" t="s">
        <v>1388</v>
      </c>
      <c r="E107" s="40"/>
    </row>
    <row r="108" spans="1:5" x14ac:dyDescent="0.3">
      <c r="A108" s="73"/>
      <c r="B108" s="74" t="s">
        <v>368</v>
      </c>
      <c r="C108" s="74"/>
      <c r="D108" s="74" t="s">
        <v>1389</v>
      </c>
      <c r="E108" s="78"/>
    </row>
    <row r="109" spans="1:5" x14ac:dyDescent="0.3">
      <c r="A109" s="73"/>
      <c r="B109" s="74" t="s">
        <v>368</v>
      </c>
      <c r="C109" s="74"/>
      <c r="D109" s="74" t="s">
        <v>1390</v>
      </c>
      <c r="E109" s="78"/>
    </row>
    <row r="110" spans="1:5" x14ac:dyDescent="0.3">
      <c r="A110" s="73"/>
      <c r="B110" s="74" t="s">
        <v>368</v>
      </c>
      <c r="C110" s="74"/>
      <c r="D110" s="74" t="s">
        <v>1391</v>
      </c>
      <c r="E110" s="40"/>
    </row>
    <row r="111" spans="1:5" x14ac:dyDescent="0.3">
      <c r="A111" s="73"/>
      <c r="B111" s="74" t="s">
        <v>801</v>
      </c>
      <c r="C111" s="74" t="s">
        <v>1392</v>
      </c>
      <c r="D111" s="74" t="s">
        <v>1393</v>
      </c>
      <c r="E111" s="40"/>
    </row>
    <row r="112" spans="1:5" ht="32.4" x14ac:dyDescent="0.3">
      <c r="A112" s="73"/>
      <c r="B112" s="74" t="s">
        <v>801</v>
      </c>
      <c r="C112" s="74"/>
      <c r="D112" s="74" t="s">
        <v>1394</v>
      </c>
      <c r="E112" s="40" t="s">
        <v>1395</v>
      </c>
    </row>
    <row r="113" spans="1:5" x14ac:dyDescent="0.3">
      <c r="A113" s="73"/>
      <c r="B113" s="74" t="s">
        <v>444</v>
      </c>
      <c r="C113" s="74"/>
      <c r="D113" s="74" t="s">
        <v>1396</v>
      </c>
      <c r="E113" s="40"/>
    </row>
    <row r="114" spans="1:5" x14ac:dyDescent="0.3">
      <c r="A114" s="73"/>
      <c r="B114" s="74" t="s">
        <v>444</v>
      </c>
      <c r="C114" s="74"/>
      <c r="D114" s="74" t="s">
        <v>1397</v>
      </c>
      <c r="E114" s="40"/>
    </row>
    <row r="115" spans="1:5" x14ac:dyDescent="0.3">
      <c r="A115" s="73"/>
      <c r="B115" s="74" t="s">
        <v>444</v>
      </c>
      <c r="C115" s="74"/>
      <c r="D115" s="74" t="s">
        <v>1398</v>
      </c>
      <c r="E115" s="40"/>
    </row>
    <row r="116" spans="1:5" x14ac:dyDescent="0.3">
      <c r="A116" s="73"/>
      <c r="B116" s="74" t="s">
        <v>444</v>
      </c>
      <c r="C116" s="74"/>
      <c r="D116" s="74" t="s">
        <v>1399</v>
      </c>
      <c r="E116" s="40"/>
    </row>
    <row r="117" spans="1:5" x14ac:dyDescent="0.3">
      <c r="A117" s="73"/>
      <c r="B117" s="74" t="s">
        <v>444</v>
      </c>
      <c r="C117" s="74"/>
      <c r="D117" s="74" t="s">
        <v>1400</v>
      </c>
      <c r="E117" s="40"/>
    </row>
    <row r="118" spans="1:5" x14ac:dyDescent="0.3">
      <c r="A118" s="73"/>
      <c r="B118" s="74" t="s">
        <v>444</v>
      </c>
      <c r="C118" s="74"/>
      <c r="D118" s="74" t="s">
        <v>1401</v>
      </c>
      <c r="E118" s="40"/>
    </row>
    <row r="119" spans="1:5" x14ac:dyDescent="0.3">
      <c r="A119" s="73"/>
      <c r="B119" s="74" t="s">
        <v>439</v>
      </c>
      <c r="C119" s="74"/>
      <c r="D119" s="74" t="s">
        <v>1402</v>
      </c>
      <c r="E119" s="40"/>
    </row>
    <row r="120" spans="1:5" x14ac:dyDescent="0.3">
      <c r="A120" s="73"/>
      <c r="B120" s="74" t="s">
        <v>788</v>
      </c>
      <c r="C120" s="74"/>
      <c r="D120" s="74" t="s">
        <v>1403</v>
      </c>
      <c r="E120" s="40"/>
    </row>
    <row r="121" spans="1:5" x14ac:dyDescent="0.3">
      <c r="A121" s="73"/>
      <c r="B121" s="74" t="s">
        <v>788</v>
      </c>
      <c r="C121" s="74"/>
      <c r="D121" s="74" t="s">
        <v>1404</v>
      </c>
      <c r="E121" s="40"/>
    </row>
    <row r="122" spans="1:5" x14ac:dyDescent="0.3">
      <c r="A122" s="73"/>
      <c r="B122" s="74" t="s">
        <v>788</v>
      </c>
      <c r="C122" s="74"/>
      <c r="D122" s="74" t="s">
        <v>1405</v>
      </c>
      <c r="E122" s="40"/>
    </row>
    <row r="123" spans="1:5" x14ac:dyDescent="0.3">
      <c r="A123" s="73"/>
      <c r="B123" s="74" t="s">
        <v>788</v>
      </c>
      <c r="C123" s="74"/>
      <c r="D123" s="74" t="s">
        <v>1406</v>
      </c>
      <c r="E123" s="40"/>
    </row>
    <row r="124" spans="1:5" ht="81" x14ac:dyDescent="0.3">
      <c r="A124" s="73"/>
      <c r="B124" s="74" t="s">
        <v>801</v>
      </c>
      <c r="C124" s="74"/>
      <c r="D124" s="74" t="s">
        <v>1407</v>
      </c>
      <c r="E124" s="40" t="s">
        <v>1408</v>
      </c>
    </row>
    <row r="125" spans="1:5" x14ac:dyDescent="0.3">
      <c r="A125" s="73"/>
      <c r="B125" s="74" t="s">
        <v>439</v>
      </c>
      <c r="C125" s="74"/>
      <c r="D125" s="74" t="s">
        <v>1409</v>
      </c>
      <c r="E125" s="40"/>
    </row>
    <row r="126" spans="1:5" x14ac:dyDescent="0.3">
      <c r="A126" s="73"/>
      <c r="B126" s="74" t="s">
        <v>439</v>
      </c>
      <c r="C126" s="74"/>
      <c r="D126" s="74" t="s">
        <v>1410</v>
      </c>
      <c r="E126" s="40"/>
    </row>
    <row r="127" spans="1:5" x14ac:dyDescent="0.3">
      <c r="A127" s="73"/>
      <c r="B127" s="74" t="s">
        <v>439</v>
      </c>
      <c r="C127" s="74"/>
      <c r="D127" s="74" t="s">
        <v>1411</v>
      </c>
      <c r="E127" s="40" t="s">
        <v>1412</v>
      </c>
    </row>
    <row r="128" spans="1:5" x14ac:dyDescent="0.3">
      <c r="A128" s="73"/>
      <c r="B128" s="74" t="s">
        <v>444</v>
      </c>
      <c r="C128" s="74"/>
      <c r="D128" s="74" t="s">
        <v>1413</v>
      </c>
      <c r="E128" s="40"/>
    </row>
    <row r="129" spans="1:5" x14ac:dyDescent="0.3">
      <c r="A129" s="73"/>
      <c r="B129" s="74" t="s">
        <v>174</v>
      </c>
      <c r="C129" s="74"/>
      <c r="D129" s="74" t="s">
        <v>1414</v>
      </c>
      <c r="E129" s="40"/>
    </row>
    <row r="130" spans="1:5" x14ac:dyDescent="0.3">
      <c r="A130" s="73"/>
      <c r="B130" s="74" t="s">
        <v>174</v>
      </c>
      <c r="C130" s="74"/>
      <c r="D130" s="74" t="s">
        <v>1415</v>
      </c>
      <c r="E130" s="40"/>
    </row>
    <row r="131" spans="1:5" x14ac:dyDescent="0.3">
      <c r="A131" s="73"/>
      <c r="B131" s="74" t="s">
        <v>174</v>
      </c>
      <c r="C131" s="74"/>
      <c r="D131" s="74" t="s">
        <v>1416</v>
      </c>
      <c r="E131" s="40"/>
    </row>
    <row r="132" spans="1:5" x14ac:dyDescent="0.3">
      <c r="A132" s="73"/>
      <c r="B132" s="74" t="s">
        <v>174</v>
      </c>
      <c r="C132" s="74"/>
      <c r="D132" s="74" t="s">
        <v>1417</v>
      </c>
      <c r="E132" s="40"/>
    </row>
    <row r="133" spans="1:5" x14ac:dyDescent="0.3">
      <c r="A133" s="73"/>
      <c r="B133" s="74" t="s">
        <v>174</v>
      </c>
      <c r="C133" s="74"/>
      <c r="D133" s="74" t="s">
        <v>1418</v>
      </c>
      <c r="E133" s="40"/>
    </row>
    <row r="134" spans="1:5" x14ac:dyDescent="0.3">
      <c r="A134" s="73"/>
      <c r="B134" s="74" t="s">
        <v>174</v>
      </c>
      <c r="C134" s="74"/>
      <c r="D134" s="74" t="s">
        <v>1419</v>
      </c>
      <c r="E134" s="40"/>
    </row>
    <row r="135" spans="1:5" x14ac:dyDescent="0.3">
      <c r="A135" s="73"/>
      <c r="B135" s="74" t="s">
        <v>782</v>
      </c>
      <c r="C135" s="74"/>
      <c r="D135" s="74" t="s">
        <v>1420</v>
      </c>
      <c r="E135" s="40"/>
    </row>
    <row r="136" spans="1:5" x14ac:dyDescent="0.3">
      <c r="A136" s="73"/>
      <c r="B136" s="74" t="s">
        <v>782</v>
      </c>
      <c r="C136" s="74"/>
      <c r="D136" s="74" t="s">
        <v>1421</v>
      </c>
      <c r="E136" s="40"/>
    </row>
    <row r="137" spans="1:5" ht="32.4" x14ac:dyDescent="0.3">
      <c r="A137" s="73"/>
      <c r="B137" s="74"/>
      <c r="C137" s="74"/>
      <c r="D137" s="74" t="s">
        <v>1423</v>
      </c>
      <c r="E137" s="40" t="s">
        <v>1422</v>
      </c>
    </row>
    <row r="138" spans="1:5" x14ac:dyDescent="0.3">
      <c r="A138" s="73"/>
      <c r="B138" s="74" t="s">
        <v>782</v>
      </c>
      <c r="C138" s="74"/>
      <c r="D138" s="74" t="s">
        <v>1424</v>
      </c>
      <c r="E138" s="40"/>
    </row>
    <row r="139" spans="1:5" x14ac:dyDescent="0.3">
      <c r="A139" s="73"/>
      <c r="B139" s="74" t="s">
        <v>801</v>
      </c>
      <c r="C139" s="74"/>
      <c r="D139" s="74" t="s">
        <v>1425</v>
      </c>
      <c r="E139" s="40"/>
    </row>
    <row r="140" spans="1:5" x14ac:dyDescent="0.3">
      <c r="A140" s="73">
        <v>46017</v>
      </c>
      <c r="B140" s="74" t="s">
        <v>801</v>
      </c>
      <c r="C140" s="74"/>
      <c r="D140" s="74" t="s">
        <v>1426</v>
      </c>
      <c r="E140" s="40"/>
    </row>
    <row r="141" spans="1:5" x14ac:dyDescent="0.3">
      <c r="A141" s="73"/>
      <c r="B141" s="74" t="s">
        <v>368</v>
      </c>
      <c r="C141" s="74"/>
      <c r="D141" s="74" t="s">
        <v>1427</v>
      </c>
      <c r="E141" s="40"/>
    </row>
    <row r="142" spans="1:5" x14ac:dyDescent="0.3">
      <c r="A142" s="73"/>
      <c r="B142" s="74" t="s">
        <v>368</v>
      </c>
      <c r="C142" s="74"/>
      <c r="D142" s="74" t="s">
        <v>1428</v>
      </c>
      <c r="E142" s="40"/>
    </row>
    <row r="143" spans="1:5" x14ac:dyDescent="0.3">
      <c r="A143" s="73"/>
      <c r="B143" s="74" t="s">
        <v>368</v>
      </c>
      <c r="C143" s="74"/>
      <c r="D143" s="74" t="s">
        <v>1429</v>
      </c>
      <c r="E143" s="40"/>
    </row>
    <row r="144" spans="1:5" x14ac:dyDescent="0.3">
      <c r="A144" s="73"/>
      <c r="B144" s="74" t="s">
        <v>445</v>
      </c>
      <c r="C144" s="74"/>
      <c r="D144" s="74" t="s">
        <v>1430</v>
      </c>
      <c r="E144" s="40"/>
    </row>
    <row r="145" spans="1:5" x14ac:dyDescent="0.3">
      <c r="A145" s="73"/>
      <c r="B145" s="74" t="s">
        <v>445</v>
      </c>
      <c r="C145" s="74"/>
      <c r="D145" s="74" t="s">
        <v>1431</v>
      </c>
      <c r="E145" s="40"/>
    </row>
    <row r="146" spans="1:5" x14ac:dyDescent="0.3">
      <c r="A146" s="73"/>
      <c r="B146" s="74" t="s">
        <v>783</v>
      </c>
      <c r="C146" s="74" t="s">
        <v>1432</v>
      </c>
      <c r="D146" s="74" t="s">
        <v>1433</v>
      </c>
      <c r="E146" s="40"/>
    </row>
    <row r="147" spans="1:5" x14ac:dyDescent="0.3">
      <c r="A147" s="73"/>
      <c r="B147" s="74" t="s">
        <v>783</v>
      </c>
      <c r="C147" s="74" t="s">
        <v>1434</v>
      </c>
      <c r="D147" s="74" t="s">
        <v>1435</v>
      </c>
      <c r="E147" s="40"/>
    </row>
    <row r="148" spans="1:5" x14ac:dyDescent="0.3">
      <c r="A148" s="73"/>
      <c r="B148" s="74" t="s">
        <v>783</v>
      </c>
      <c r="C148" s="74" t="s">
        <v>1436</v>
      </c>
      <c r="D148" s="74" t="s">
        <v>1437</v>
      </c>
      <c r="E148" s="40"/>
    </row>
    <row r="149" spans="1:5" x14ac:dyDescent="0.3">
      <c r="A149" s="73"/>
      <c r="B149" s="74" t="s">
        <v>783</v>
      </c>
      <c r="C149" s="74" t="s">
        <v>1438</v>
      </c>
      <c r="D149" s="74" t="s">
        <v>1439</v>
      </c>
      <c r="E149" s="40"/>
    </row>
    <row r="150" spans="1:5" x14ac:dyDescent="0.3">
      <c r="A150" s="73"/>
      <c r="B150" s="74" t="s">
        <v>783</v>
      </c>
      <c r="C150" s="74" t="s">
        <v>1440</v>
      </c>
      <c r="D150" s="74" t="s">
        <v>1441</v>
      </c>
      <c r="E150" s="40"/>
    </row>
    <row r="151" spans="1:5" x14ac:dyDescent="0.3">
      <c r="A151" s="73"/>
      <c r="B151" s="74" t="s">
        <v>801</v>
      </c>
      <c r="C151" s="74"/>
      <c r="D151" s="74" t="s">
        <v>1442</v>
      </c>
      <c r="E151" s="40"/>
    </row>
    <row r="152" spans="1:5" x14ac:dyDescent="0.3">
      <c r="A152" s="73"/>
      <c r="B152" s="74" t="s">
        <v>801</v>
      </c>
      <c r="C152" s="74"/>
      <c r="D152" s="74" t="s">
        <v>1443</v>
      </c>
      <c r="E152" s="40"/>
    </row>
    <row r="153" spans="1:5" x14ac:dyDescent="0.3">
      <c r="A153" s="73"/>
      <c r="B153" s="74" t="s">
        <v>444</v>
      </c>
      <c r="C153" s="74"/>
      <c r="D153" s="74" t="s">
        <v>1444</v>
      </c>
      <c r="E153" s="40"/>
    </row>
    <row r="154" spans="1:5" x14ac:dyDescent="0.3">
      <c r="A154" s="73"/>
      <c r="B154" s="74" t="s">
        <v>783</v>
      </c>
      <c r="C154" s="74" t="s">
        <v>1445</v>
      </c>
      <c r="D154" s="74" t="s">
        <v>1446</v>
      </c>
      <c r="E154" s="40"/>
    </row>
    <row r="155" spans="1:5" x14ac:dyDescent="0.3">
      <c r="A155" s="73"/>
      <c r="B155" s="74" t="s">
        <v>439</v>
      </c>
      <c r="C155" s="74"/>
      <c r="D155" s="74">
        <v>1908047010</v>
      </c>
      <c r="E155" s="40"/>
    </row>
    <row r="156" spans="1:5" x14ac:dyDescent="0.3">
      <c r="A156" s="73"/>
      <c r="B156" s="74" t="s">
        <v>439</v>
      </c>
      <c r="C156" s="74"/>
      <c r="D156" s="74" t="s">
        <v>1447</v>
      </c>
      <c r="E156" s="40"/>
    </row>
    <row r="157" spans="1:5" x14ac:dyDescent="0.3">
      <c r="A157" s="73"/>
      <c r="B157" s="74" t="s">
        <v>801</v>
      </c>
      <c r="C157" s="74"/>
      <c r="D157" s="74" t="s">
        <v>1448</v>
      </c>
      <c r="E157" s="40"/>
    </row>
    <row r="158" spans="1:5" ht="48.6" x14ac:dyDescent="0.3">
      <c r="A158" s="73"/>
      <c r="B158" s="74" t="s">
        <v>801</v>
      </c>
      <c r="C158" s="74"/>
      <c r="D158" s="74" t="s">
        <v>1450</v>
      </c>
      <c r="E158" s="40" t="s">
        <v>1449</v>
      </c>
    </row>
    <row r="159" spans="1:5" x14ac:dyDescent="0.3">
      <c r="A159" s="73"/>
      <c r="B159" s="74" t="s">
        <v>801</v>
      </c>
      <c r="C159" s="74"/>
      <c r="D159" s="74" t="s">
        <v>1451</v>
      </c>
      <c r="E159" s="40"/>
    </row>
    <row r="160" spans="1:5" x14ac:dyDescent="0.3">
      <c r="A160" s="73"/>
      <c r="B160" s="74"/>
      <c r="C160" s="74"/>
      <c r="D160" s="74"/>
      <c r="E160" s="40"/>
    </row>
    <row r="161" spans="1:5" x14ac:dyDescent="0.3">
      <c r="A161" s="73"/>
      <c r="B161" s="74"/>
      <c r="C161" s="74"/>
      <c r="D161" s="74"/>
      <c r="E161" s="40"/>
    </row>
    <row r="162" spans="1:5" x14ac:dyDescent="0.3">
      <c r="A162" s="73"/>
      <c r="B162" s="74"/>
      <c r="C162" s="74"/>
      <c r="D162" s="74"/>
      <c r="E162" s="40"/>
    </row>
    <row r="163" spans="1:5" x14ac:dyDescent="0.3">
      <c r="A163" s="73"/>
      <c r="B163" s="74"/>
      <c r="C163" s="74"/>
      <c r="D163" s="74"/>
      <c r="E163" s="40"/>
    </row>
    <row r="164" spans="1:5" x14ac:dyDescent="0.3">
      <c r="A164" s="73"/>
      <c r="B164" s="74"/>
      <c r="C164" s="74"/>
      <c r="D164" s="74"/>
      <c r="E164" s="40"/>
    </row>
    <row r="165" spans="1:5" x14ac:dyDescent="0.3">
      <c r="A165" s="73"/>
      <c r="B165" s="74"/>
      <c r="C165" s="74"/>
      <c r="D165" s="74"/>
      <c r="E165" s="40"/>
    </row>
    <row r="166" spans="1:5" x14ac:dyDescent="0.3">
      <c r="A166" s="73"/>
      <c r="B166" s="74"/>
      <c r="C166" s="74"/>
      <c r="D166" s="74"/>
      <c r="E166" s="40"/>
    </row>
    <row r="167" spans="1:5" x14ac:dyDescent="0.3">
      <c r="B167" s="74"/>
    </row>
    <row r="168" spans="1:5" x14ac:dyDescent="0.3">
      <c r="B168" s="74"/>
    </row>
    <row r="172" spans="1:5" x14ac:dyDescent="0.3">
      <c r="B172" s="74"/>
    </row>
    <row r="175" spans="1:5" x14ac:dyDescent="0.3">
      <c r="B175" s="74"/>
    </row>
  </sheetData>
  <mergeCells count="6">
    <mergeCell ref="H14:H16"/>
    <mergeCell ref="C1:D1"/>
    <mergeCell ref="H1:J1"/>
    <mergeCell ref="H2:H6"/>
    <mergeCell ref="H7:H9"/>
    <mergeCell ref="H11:H12"/>
  </mergeCells>
  <phoneticPr fontId="1" type="noConversion"/>
  <dataValidations count="1">
    <dataValidation type="list" allowBlank="1" showInputMessage="1" showErrorMessage="1" sqref="B1:B1048576" xr:uid="{B8238470-C256-4F42-A23D-9843F6B227B3}">
      <formula1>$L$2:$L$14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8116-D080-4391-996E-796F63820CB9}">
  <dimension ref="A1:L175"/>
  <sheetViews>
    <sheetView tabSelected="1" zoomScale="80" zoomScaleNormal="80" workbookViewId="0">
      <pane ySplit="1" topLeftCell="A44" activePane="bottomLeft" state="frozen"/>
      <selection pane="bottomLeft" activeCell="F67" sqref="F67"/>
    </sheetView>
  </sheetViews>
  <sheetFormatPr defaultRowHeight="16.2" x14ac:dyDescent="0.3"/>
  <cols>
    <col min="1" max="1" width="13.109375" style="118" customWidth="1"/>
    <col min="2" max="2" width="24.44140625" style="127" bestFit="1" customWidth="1"/>
    <col min="3" max="3" width="41.33203125" style="127" bestFit="1" customWidth="1"/>
    <col min="4" max="4" width="51.109375" style="127" customWidth="1"/>
    <col min="5" max="5" width="53" style="119" customWidth="1"/>
    <col min="6" max="7" width="8.88671875" style="116"/>
    <col min="8" max="8" width="20.77734375" style="115" bestFit="1" customWidth="1"/>
    <col min="9" max="9" width="38.5546875" style="115" bestFit="1" customWidth="1"/>
    <col min="10" max="10" width="8.88671875" style="115"/>
    <col min="11" max="11" width="8.88671875" style="116"/>
    <col min="12" max="12" width="18.5546875" style="116" bestFit="1" customWidth="1"/>
    <col min="13" max="16384" width="8.88671875" style="116"/>
  </cols>
  <sheetData>
    <row r="1" spans="1:12" s="115" customFormat="1" x14ac:dyDescent="0.3">
      <c r="A1" s="112" t="s">
        <v>0</v>
      </c>
      <c r="B1" s="129" t="s">
        <v>1</v>
      </c>
      <c r="C1" s="169" t="s">
        <v>95</v>
      </c>
      <c r="D1" s="169"/>
      <c r="E1" s="114" t="s">
        <v>2</v>
      </c>
      <c r="H1" s="164" t="s">
        <v>132</v>
      </c>
      <c r="I1" s="164"/>
      <c r="J1" s="164"/>
    </row>
    <row r="2" spans="1:12" x14ac:dyDescent="0.3">
      <c r="A2" s="73">
        <v>46017</v>
      </c>
      <c r="B2" s="74" t="s">
        <v>175</v>
      </c>
      <c r="C2" s="74"/>
      <c r="D2" s="74" t="s">
        <v>1452</v>
      </c>
      <c r="E2" s="40"/>
      <c r="H2" s="165" t="s">
        <v>670</v>
      </c>
      <c r="I2" s="74" t="s">
        <v>134</v>
      </c>
      <c r="J2" s="127">
        <f>COUNTIF(B:B,"*電子件*")</f>
        <v>42</v>
      </c>
      <c r="L2" s="116" t="s">
        <v>134</v>
      </c>
    </row>
    <row r="3" spans="1:12" x14ac:dyDescent="0.3">
      <c r="A3" s="73"/>
      <c r="B3" s="74" t="s">
        <v>21</v>
      </c>
      <c r="C3" s="74"/>
      <c r="D3" s="74" t="s">
        <v>1453</v>
      </c>
      <c r="E3" s="40"/>
      <c r="H3" s="166"/>
      <c r="I3" s="127" t="s">
        <v>135</v>
      </c>
      <c r="J3" s="127">
        <f>COUNTIF(B:B,"*機構件*")</f>
        <v>4</v>
      </c>
      <c r="L3" s="116" t="s">
        <v>135</v>
      </c>
    </row>
    <row r="4" spans="1:12" x14ac:dyDescent="0.3">
      <c r="A4" s="73"/>
      <c r="B4" s="74" t="s">
        <v>21</v>
      </c>
      <c r="C4" s="74"/>
      <c r="D4" s="74" t="s">
        <v>1454</v>
      </c>
      <c r="E4" s="40"/>
      <c r="H4" s="166"/>
      <c r="I4" s="127" t="s">
        <v>673</v>
      </c>
      <c r="J4" s="127">
        <f>COUNTIF(B:B,"*BIOS/Driver*")</f>
        <v>13</v>
      </c>
      <c r="L4" s="116" t="s">
        <v>1140</v>
      </c>
    </row>
    <row r="5" spans="1:12" x14ac:dyDescent="0.3">
      <c r="A5" s="73"/>
      <c r="B5" s="74" t="s">
        <v>444</v>
      </c>
      <c r="C5" s="74"/>
      <c r="D5" s="74" t="s">
        <v>1455</v>
      </c>
      <c r="E5" s="40"/>
      <c r="H5" s="166"/>
      <c r="I5" s="127" t="s">
        <v>727</v>
      </c>
      <c r="J5" s="127">
        <f>COUNTIF(B:B,"*延伸料號*")</f>
        <v>4</v>
      </c>
      <c r="L5" s="116" t="s">
        <v>727</v>
      </c>
    </row>
    <row r="6" spans="1:12" x14ac:dyDescent="0.3">
      <c r="A6" s="73"/>
      <c r="B6" s="74" t="s">
        <v>444</v>
      </c>
      <c r="C6" s="74"/>
      <c r="D6" s="74" t="s">
        <v>1215</v>
      </c>
      <c r="E6" s="40"/>
      <c r="H6" s="167"/>
      <c r="I6" s="127" t="s">
        <v>440</v>
      </c>
      <c r="J6" s="127">
        <f>COUNTIF(B:B,"*修改品名*")</f>
        <v>6</v>
      </c>
      <c r="L6" s="116" t="s">
        <v>440</v>
      </c>
    </row>
    <row r="7" spans="1:12" x14ac:dyDescent="0.3">
      <c r="A7" s="73"/>
      <c r="B7" s="74" t="s">
        <v>444</v>
      </c>
      <c r="C7" s="74"/>
      <c r="D7" s="74" t="s">
        <v>1338</v>
      </c>
      <c r="E7" s="78"/>
      <c r="H7" s="168" t="s">
        <v>677</v>
      </c>
      <c r="I7" s="127" t="s">
        <v>674</v>
      </c>
      <c r="J7" s="127">
        <f>COUNTIF(B:B,"*半成品*")</f>
        <v>5</v>
      </c>
      <c r="L7" s="116" t="s">
        <v>674</v>
      </c>
    </row>
    <row r="8" spans="1:12" x14ac:dyDescent="0.3">
      <c r="A8" s="73"/>
      <c r="B8" s="74" t="s">
        <v>444</v>
      </c>
      <c r="C8" s="74"/>
      <c r="D8" s="74" t="s">
        <v>1211</v>
      </c>
      <c r="E8" s="40"/>
      <c r="H8" s="168"/>
      <c r="I8" s="127" t="s">
        <v>322</v>
      </c>
      <c r="J8" s="127">
        <f>COUNTIF(B:B,"*製成品*")</f>
        <v>5</v>
      </c>
      <c r="L8" s="116" t="s">
        <v>322</v>
      </c>
    </row>
    <row r="9" spans="1:12" ht="16.2" customHeight="1" x14ac:dyDescent="0.3">
      <c r="A9" s="73"/>
      <c r="B9" s="74" t="s">
        <v>1456</v>
      </c>
      <c r="C9" s="74" t="s">
        <v>1465</v>
      </c>
      <c r="D9" s="127">
        <v>1050511814</v>
      </c>
      <c r="E9" s="133" t="s">
        <v>1457</v>
      </c>
      <c r="H9" s="168"/>
      <c r="I9" s="127" t="s">
        <v>320</v>
      </c>
      <c r="J9" s="127">
        <f>COUNTIF(B:B,"*Control Code*")</f>
        <v>42</v>
      </c>
      <c r="L9" s="116" t="s">
        <v>320</v>
      </c>
    </row>
    <row r="10" spans="1:12" ht="16.2" customHeight="1" x14ac:dyDescent="0.3">
      <c r="A10" s="73">
        <v>46020</v>
      </c>
      <c r="B10" s="74" t="s">
        <v>1456</v>
      </c>
      <c r="C10" s="74" t="s">
        <v>1465</v>
      </c>
      <c r="D10" s="127" t="s">
        <v>1462</v>
      </c>
      <c r="E10" s="133" t="s">
        <v>1460</v>
      </c>
      <c r="H10" s="127" t="s">
        <v>426</v>
      </c>
      <c r="I10" s="127" t="s">
        <v>700</v>
      </c>
      <c r="J10" s="127">
        <f>COUNTIF(B:B,"*Assign*")</f>
        <v>1</v>
      </c>
      <c r="L10" s="116" t="s">
        <v>426</v>
      </c>
    </row>
    <row r="11" spans="1:12" ht="145.80000000000001" x14ac:dyDescent="0.3">
      <c r="A11" s="73"/>
      <c r="B11" s="74" t="s">
        <v>1456</v>
      </c>
      <c r="C11" s="74" t="s">
        <v>1465</v>
      </c>
      <c r="D11" s="127">
        <v>1050524034</v>
      </c>
      <c r="E11" s="133" t="s">
        <v>1459</v>
      </c>
      <c r="H11" s="163" t="s">
        <v>681</v>
      </c>
      <c r="I11" s="74" t="s">
        <v>682</v>
      </c>
      <c r="J11" s="127">
        <f>COUNTIF(B:B,"*Approval-電子件*")</f>
        <v>37</v>
      </c>
      <c r="L11" s="116" t="s">
        <v>1086</v>
      </c>
    </row>
    <row r="12" spans="1:12" ht="162" x14ac:dyDescent="0.3">
      <c r="A12" s="73"/>
      <c r="B12" s="74"/>
      <c r="C12" s="74" t="s">
        <v>1465</v>
      </c>
      <c r="D12" s="127" t="s">
        <v>1463</v>
      </c>
      <c r="E12" s="133" t="s">
        <v>1458</v>
      </c>
      <c r="H12" s="163"/>
      <c r="I12" s="127" t="s">
        <v>769</v>
      </c>
      <c r="J12" s="127">
        <f>COUNTIF(B:B,"*系列指向")</f>
        <v>4</v>
      </c>
      <c r="L12" s="116" t="s">
        <v>769</v>
      </c>
    </row>
    <row r="13" spans="1:12" ht="16.2" customHeight="1" x14ac:dyDescent="0.3">
      <c r="A13" s="73"/>
      <c r="B13" s="74" t="s">
        <v>1456</v>
      </c>
      <c r="C13" s="74" t="s">
        <v>1466</v>
      </c>
      <c r="D13" s="127">
        <v>1050527034</v>
      </c>
      <c r="E13" s="133" t="s">
        <v>1461</v>
      </c>
      <c r="H13" s="127" t="s">
        <v>802</v>
      </c>
      <c r="I13" s="127" t="s">
        <v>1018</v>
      </c>
      <c r="J13" s="127">
        <f>COUNTIF(B:B,"*ECN*")</f>
        <v>10</v>
      </c>
      <c r="L13" s="116" t="s">
        <v>166</v>
      </c>
    </row>
    <row r="14" spans="1:12" ht="162" x14ac:dyDescent="0.3">
      <c r="A14" s="73"/>
      <c r="B14" s="74"/>
      <c r="C14" s="74" t="s">
        <v>1465</v>
      </c>
      <c r="D14" s="127">
        <v>1050533214</v>
      </c>
      <c r="E14" s="133" t="s">
        <v>1464</v>
      </c>
      <c r="H14" s="163" t="s">
        <v>680</v>
      </c>
      <c r="I14" s="127" t="s">
        <v>166</v>
      </c>
      <c r="J14" s="127">
        <f>COUNTIF(B:B,"*學習*")</f>
        <v>5</v>
      </c>
      <c r="L14" s="116" t="s">
        <v>802</v>
      </c>
    </row>
    <row r="15" spans="1:12" x14ac:dyDescent="0.3">
      <c r="A15" s="73"/>
      <c r="B15" s="74" t="s">
        <v>444</v>
      </c>
      <c r="C15" s="74"/>
      <c r="D15" s="74" t="s">
        <v>1467</v>
      </c>
      <c r="E15" s="40"/>
      <c r="H15" s="163"/>
      <c r="I15" s="127" t="s">
        <v>537</v>
      </c>
      <c r="J15" s="127">
        <f>COUNTIF(B:B,"*其他*")</f>
        <v>13</v>
      </c>
      <c r="L15" s="116" t="s">
        <v>537</v>
      </c>
    </row>
    <row r="16" spans="1:12" x14ac:dyDescent="0.3">
      <c r="A16" s="73"/>
      <c r="B16" s="74" t="s">
        <v>444</v>
      </c>
      <c r="C16" s="74"/>
      <c r="D16" s="74" t="s">
        <v>1468</v>
      </c>
      <c r="E16" s="40"/>
      <c r="H16" s="163"/>
      <c r="I16" s="127" t="s">
        <v>953</v>
      </c>
      <c r="J16" s="136">
        <f>COUNTIF(B:B,"*退回*")</f>
        <v>12</v>
      </c>
      <c r="L16" s="116" t="s">
        <v>1591</v>
      </c>
    </row>
    <row r="17" spans="1:5" x14ac:dyDescent="0.3">
      <c r="A17" s="73"/>
      <c r="B17" s="74" t="s">
        <v>444</v>
      </c>
      <c r="C17" s="74"/>
      <c r="D17" s="74" t="s">
        <v>1469</v>
      </c>
      <c r="E17" s="40"/>
    </row>
    <row r="18" spans="1:5" x14ac:dyDescent="0.3">
      <c r="A18" s="73"/>
      <c r="B18" s="74" t="s">
        <v>444</v>
      </c>
      <c r="C18" s="74"/>
      <c r="D18" s="74" t="s">
        <v>1470</v>
      </c>
      <c r="E18" s="40"/>
    </row>
    <row r="19" spans="1:5" x14ac:dyDescent="0.3">
      <c r="A19" s="73"/>
      <c r="B19" s="74" t="s">
        <v>444</v>
      </c>
      <c r="C19" s="74"/>
      <c r="D19" s="74" t="s">
        <v>1471</v>
      </c>
      <c r="E19" s="40"/>
    </row>
    <row r="20" spans="1:5" x14ac:dyDescent="0.3">
      <c r="A20" s="73"/>
      <c r="B20" s="74" t="s">
        <v>444</v>
      </c>
      <c r="C20" s="74"/>
      <c r="D20" s="74" t="s">
        <v>1472</v>
      </c>
      <c r="E20" s="40"/>
    </row>
    <row r="21" spans="1:5" x14ac:dyDescent="0.3">
      <c r="A21" s="73"/>
      <c r="B21" s="74" t="s">
        <v>444</v>
      </c>
      <c r="C21" s="74"/>
      <c r="D21" s="74" t="s">
        <v>1473</v>
      </c>
      <c r="E21" s="40"/>
    </row>
    <row r="22" spans="1:5" x14ac:dyDescent="0.3">
      <c r="A22" s="73"/>
      <c r="B22" s="74" t="s">
        <v>444</v>
      </c>
      <c r="C22" s="74"/>
      <c r="D22" s="74" t="s">
        <v>1474</v>
      </c>
      <c r="E22" s="40"/>
    </row>
    <row r="23" spans="1:5" x14ac:dyDescent="0.3">
      <c r="A23" s="73"/>
      <c r="B23" s="74" t="s">
        <v>444</v>
      </c>
      <c r="C23" s="74"/>
      <c r="D23" s="74" t="s">
        <v>1475</v>
      </c>
      <c r="E23" s="40"/>
    </row>
    <row r="24" spans="1:5" x14ac:dyDescent="0.3">
      <c r="A24" s="73"/>
      <c r="B24" s="74" t="s">
        <v>444</v>
      </c>
      <c r="C24" s="74"/>
      <c r="D24" s="74" t="s">
        <v>1476</v>
      </c>
      <c r="E24" s="40"/>
    </row>
    <row r="25" spans="1:5" x14ac:dyDescent="0.3">
      <c r="A25" s="73"/>
      <c r="B25" s="74" t="s">
        <v>444</v>
      </c>
      <c r="C25" s="74"/>
      <c r="D25" s="74" t="s">
        <v>1477</v>
      </c>
      <c r="E25" s="78"/>
    </row>
    <row r="26" spans="1:5" x14ac:dyDescent="0.3">
      <c r="A26" s="73"/>
      <c r="B26" s="74" t="s">
        <v>444</v>
      </c>
      <c r="C26" s="74"/>
      <c r="D26" s="74" t="s">
        <v>1478</v>
      </c>
      <c r="E26" s="40"/>
    </row>
    <row r="27" spans="1:5" x14ac:dyDescent="0.3">
      <c r="A27" s="73"/>
      <c r="B27" s="74" t="s">
        <v>174</v>
      </c>
      <c r="C27" s="74"/>
      <c r="D27" s="74" t="s">
        <v>1479</v>
      </c>
      <c r="E27" s="40"/>
    </row>
    <row r="28" spans="1:5" x14ac:dyDescent="0.3">
      <c r="A28" s="73"/>
      <c r="B28" s="74" t="s">
        <v>445</v>
      </c>
      <c r="C28" s="74"/>
      <c r="D28" s="74" t="s">
        <v>1480</v>
      </c>
      <c r="E28" s="40"/>
    </row>
    <row r="29" spans="1:5" x14ac:dyDescent="0.3">
      <c r="A29" s="73"/>
      <c r="B29" s="74" t="s">
        <v>174</v>
      </c>
      <c r="C29" s="74"/>
      <c r="D29" s="74" t="s">
        <v>1481</v>
      </c>
      <c r="E29" s="40"/>
    </row>
    <row r="30" spans="1:5" x14ac:dyDescent="0.3">
      <c r="A30" s="73"/>
      <c r="B30" s="74" t="s">
        <v>445</v>
      </c>
      <c r="C30" s="74"/>
      <c r="D30" s="74" t="s">
        <v>1482</v>
      </c>
      <c r="E30" s="40"/>
    </row>
    <row r="31" spans="1:5" x14ac:dyDescent="0.3">
      <c r="A31" s="73"/>
      <c r="B31" s="74" t="s">
        <v>444</v>
      </c>
      <c r="C31" s="74"/>
      <c r="D31" s="74" t="s">
        <v>1483</v>
      </c>
      <c r="E31" s="40"/>
    </row>
    <row r="32" spans="1:5" x14ac:dyDescent="0.3">
      <c r="A32" s="73"/>
      <c r="B32" s="74" t="s">
        <v>444</v>
      </c>
      <c r="C32" s="74"/>
      <c r="D32" s="74" t="s">
        <v>1484</v>
      </c>
      <c r="E32" s="40"/>
    </row>
    <row r="33" spans="1:5" x14ac:dyDescent="0.3">
      <c r="A33" s="73"/>
      <c r="B33" s="74" t="s">
        <v>444</v>
      </c>
      <c r="C33" s="74"/>
      <c r="D33" s="74" t="s">
        <v>1485</v>
      </c>
      <c r="E33" s="40"/>
    </row>
    <row r="34" spans="1:5" x14ac:dyDescent="0.3">
      <c r="A34" s="73"/>
      <c r="B34" s="74" t="s">
        <v>444</v>
      </c>
      <c r="C34" s="74"/>
      <c r="D34" s="74" t="s">
        <v>1486</v>
      </c>
      <c r="E34" s="40"/>
    </row>
    <row r="35" spans="1:5" x14ac:dyDescent="0.3">
      <c r="A35" s="73"/>
      <c r="B35" s="74" t="s">
        <v>782</v>
      </c>
      <c r="C35" s="74"/>
      <c r="D35" s="74" t="s">
        <v>1487</v>
      </c>
      <c r="E35" s="40"/>
    </row>
    <row r="36" spans="1:5" x14ac:dyDescent="0.3">
      <c r="A36" s="73"/>
      <c r="B36" s="74" t="s">
        <v>444</v>
      </c>
      <c r="C36" s="74"/>
      <c r="D36" s="74" t="s">
        <v>1488</v>
      </c>
      <c r="E36" s="40"/>
    </row>
    <row r="37" spans="1:5" x14ac:dyDescent="0.3">
      <c r="A37" s="73"/>
      <c r="B37" s="74" t="s">
        <v>444</v>
      </c>
      <c r="C37" s="74"/>
      <c r="D37" s="74" t="s">
        <v>1489</v>
      </c>
      <c r="E37" s="40"/>
    </row>
    <row r="38" spans="1:5" x14ac:dyDescent="0.3">
      <c r="A38" s="73"/>
      <c r="B38" s="97" t="s">
        <v>883</v>
      </c>
      <c r="C38" s="97"/>
      <c r="D38" s="97" t="s">
        <v>1490</v>
      </c>
      <c r="E38" s="98" t="s">
        <v>1492</v>
      </c>
    </row>
    <row r="39" spans="1:5" x14ac:dyDescent="0.3">
      <c r="A39" s="73"/>
      <c r="B39" s="97" t="s">
        <v>883</v>
      </c>
      <c r="C39" s="97"/>
      <c r="D39" s="97" t="s">
        <v>1491</v>
      </c>
      <c r="E39" s="98" t="s">
        <v>1492</v>
      </c>
    </row>
    <row r="40" spans="1:5" x14ac:dyDescent="0.3">
      <c r="A40" s="73"/>
      <c r="B40" s="74" t="s">
        <v>783</v>
      </c>
      <c r="C40" s="74" t="s">
        <v>1493</v>
      </c>
      <c r="D40" s="74" t="s">
        <v>1494</v>
      </c>
      <c r="E40" s="40"/>
    </row>
    <row r="41" spans="1:5" x14ac:dyDescent="0.3">
      <c r="A41" s="73"/>
      <c r="B41" s="74" t="s">
        <v>1495</v>
      </c>
      <c r="C41" s="74" t="s">
        <v>39</v>
      </c>
      <c r="D41" s="74" t="s">
        <v>40</v>
      </c>
      <c r="E41" s="40"/>
    </row>
    <row r="42" spans="1:5" x14ac:dyDescent="0.3">
      <c r="A42" s="73"/>
      <c r="B42" s="74" t="s">
        <v>1495</v>
      </c>
      <c r="C42" s="74" t="s">
        <v>1496</v>
      </c>
      <c r="D42" s="74" t="s">
        <v>1497</v>
      </c>
      <c r="E42" s="40"/>
    </row>
    <row r="43" spans="1:5" x14ac:dyDescent="0.3">
      <c r="A43" s="73"/>
      <c r="B43" s="74" t="s">
        <v>1495</v>
      </c>
      <c r="C43" s="74" t="s">
        <v>1498</v>
      </c>
      <c r="D43" s="74" t="s">
        <v>1499</v>
      </c>
      <c r="E43" s="40"/>
    </row>
    <row r="44" spans="1:5" x14ac:dyDescent="0.3">
      <c r="A44" s="73"/>
      <c r="B44" s="74" t="s">
        <v>1495</v>
      </c>
      <c r="C44" s="74" t="s">
        <v>1500</v>
      </c>
      <c r="D44" s="74" t="s">
        <v>1501</v>
      </c>
      <c r="E44" s="40"/>
    </row>
    <row r="45" spans="1:5" x14ac:dyDescent="0.3">
      <c r="A45" s="73"/>
      <c r="B45" s="74" t="s">
        <v>1495</v>
      </c>
      <c r="C45" s="74" t="s">
        <v>1502</v>
      </c>
      <c r="D45" s="74" t="s">
        <v>1503</v>
      </c>
      <c r="E45" s="40"/>
    </row>
    <row r="46" spans="1:5" x14ac:dyDescent="0.3">
      <c r="A46" s="73"/>
      <c r="B46" s="74" t="s">
        <v>1495</v>
      </c>
      <c r="C46" s="74" t="s">
        <v>1504</v>
      </c>
      <c r="D46" s="74" t="s">
        <v>1505</v>
      </c>
      <c r="E46" s="40"/>
    </row>
    <row r="47" spans="1:5" x14ac:dyDescent="0.3">
      <c r="A47" s="73"/>
      <c r="B47" s="74" t="s">
        <v>444</v>
      </c>
      <c r="C47" s="74"/>
      <c r="D47" s="74" t="s">
        <v>1506</v>
      </c>
      <c r="E47" s="40"/>
    </row>
    <row r="48" spans="1:5" x14ac:dyDescent="0.3">
      <c r="A48" s="73"/>
      <c r="B48" s="74" t="s">
        <v>444</v>
      </c>
      <c r="C48" s="74"/>
      <c r="D48" s="74" t="s">
        <v>1507</v>
      </c>
      <c r="E48" s="40"/>
    </row>
    <row r="49" spans="1:5" x14ac:dyDescent="0.3">
      <c r="A49" s="73"/>
      <c r="B49" s="74" t="s">
        <v>444</v>
      </c>
      <c r="C49" s="74"/>
      <c r="D49" s="74" t="s">
        <v>1508</v>
      </c>
      <c r="E49" s="40"/>
    </row>
    <row r="50" spans="1:5" x14ac:dyDescent="0.3">
      <c r="A50" s="73"/>
      <c r="B50" s="74" t="s">
        <v>444</v>
      </c>
      <c r="C50" s="74"/>
      <c r="D50" s="74" t="s">
        <v>1509</v>
      </c>
      <c r="E50" s="40"/>
    </row>
    <row r="51" spans="1:5" x14ac:dyDescent="0.3">
      <c r="A51" s="73"/>
      <c r="B51" s="74" t="s">
        <v>444</v>
      </c>
      <c r="C51" s="74"/>
      <c r="D51" s="74" t="s">
        <v>1488</v>
      </c>
      <c r="E51" s="40" t="s">
        <v>1517</v>
      </c>
    </row>
    <row r="52" spans="1:5" x14ac:dyDescent="0.3">
      <c r="A52" s="73"/>
      <c r="B52" s="74" t="s">
        <v>444</v>
      </c>
      <c r="C52" s="74"/>
      <c r="D52" s="74" t="s">
        <v>1510</v>
      </c>
      <c r="E52" s="40"/>
    </row>
    <row r="53" spans="1:5" x14ac:dyDescent="0.3">
      <c r="A53" s="73"/>
      <c r="B53" s="74" t="s">
        <v>444</v>
      </c>
      <c r="C53" s="74"/>
      <c r="D53" s="74" t="s">
        <v>1511</v>
      </c>
      <c r="E53" s="40"/>
    </row>
    <row r="54" spans="1:5" x14ac:dyDescent="0.3">
      <c r="A54" s="73"/>
      <c r="B54" s="74" t="s">
        <v>444</v>
      </c>
      <c r="C54" s="74"/>
      <c r="D54" s="74" t="s">
        <v>1512</v>
      </c>
      <c r="E54" s="40"/>
    </row>
    <row r="55" spans="1:5" x14ac:dyDescent="0.3">
      <c r="A55" s="73"/>
      <c r="B55" s="74" t="s">
        <v>444</v>
      </c>
      <c r="C55" s="74"/>
      <c r="D55" s="74" t="s">
        <v>1526</v>
      </c>
      <c r="E55" s="40" t="s">
        <v>1518</v>
      </c>
    </row>
    <row r="56" spans="1:5" x14ac:dyDescent="0.3">
      <c r="A56" s="73"/>
      <c r="B56" s="74" t="s">
        <v>444</v>
      </c>
      <c r="C56" s="74"/>
      <c r="D56" s="74" t="s">
        <v>1513</v>
      </c>
      <c r="E56" s="40"/>
    </row>
    <row r="57" spans="1:5" x14ac:dyDescent="0.3">
      <c r="A57" s="73"/>
      <c r="B57" s="74" t="s">
        <v>444</v>
      </c>
      <c r="C57" s="74"/>
      <c r="D57" s="74" t="s">
        <v>1514</v>
      </c>
      <c r="E57" s="40"/>
    </row>
    <row r="58" spans="1:5" x14ac:dyDescent="0.3">
      <c r="A58" s="73"/>
      <c r="B58" s="74" t="s">
        <v>444</v>
      </c>
      <c r="C58" s="74"/>
      <c r="D58" s="74" t="s">
        <v>1515</v>
      </c>
      <c r="E58" s="40"/>
    </row>
    <row r="59" spans="1:5" x14ac:dyDescent="0.3">
      <c r="A59" s="73"/>
      <c r="B59" s="74" t="s">
        <v>444</v>
      </c>
      <c r="C59" s="74"/>
      <c r="D59" s="74" t="s">
        <v>1516</v>
      </c>
      <c r="E59" s="40"/>
    </row>
    <row r="60" spans="1:5" x14ac:dyDescent="0.3">
      <c r="A60" s="73"/>
      <c r="B60" s="74" t="s">
        <v>444</v>
      </c>
      <c r="C60" s="74"/>
      <c r="D60" s="132" t="s">
        <v>1519</v>
      </c>
      <c r="E60" s="40"/>
    </row>
    <row r="61" spans="1:5" x14ac:dyDescent="0.3">
      <c r="A61" s="73"/>
      <c r="B61" s="74" t="s">
        <v>69</v>
      </c>
      <c r="C61" s="74"/>
      <c r="D61" s="74" t="s">
        <v>1520</v>
      </c>
      <c r="E61" s="40"/>
    </row>
    <row r="62" spans="1:5" x14ac:dyDescent="0.3">
      <c r="A62" s="73"/>
      <c r="B62" s="74" t="s">
        <v>801</v>
      </c>
      <c r="C62" s="74"/>
      <c r="D62" s="74" t="s">
        <v>1521</v>
      </c>
      <c r="E62" s="40"/>
    </row>
    <row r="63" spans="1:5" x14ac:dyDescent="0.3">
      <c r="A63" s="73"/>
      <c r="B63" s="74" t="s">
        <v>1495</v>
      </c>
      <c r="C63" s="74" t="s">
        <v>1522</v>
      </c>
      <c r="D63" s="74" t="s">
        <v>1523</v>
      </c>
      <c r="E63" s="40"/>
    </row>
    <row r="64" spans="1:5" x14ac:dyDescent="0.3">
      <c r="A64" s="73"/>
      <c r="B64" s="74" t="s">
        <v>444</v>
      </c>
      <c r="C64" s="74"/>
      <c r="D64" s="74" t="s">
        <v>1524</v>
      </c>
      <c r="E64" s="40"/>
    </row>
    <row r="65" spans="1:5" x14ac:dyDescent="0.3">
      <c r="A65" s="73"/>
      <c r="B65" s="74" t="s">
        <v>175</v>
      </c>
      <c r="C65" s="74"/>
      <c r="D65" s="74" t="s">
        <v>1527</v>
      </c>
      <c r="E65" s="40"/>
    </row>
    <row r="66" spans="1:5" x14ac:dyDescent="0.3">
      <c r="A66" s="73"/>
      <c r="B66" s="74" t="s">
        <v>444</v>
      </c>
      <c r="C66" s="74"/>
      <c r="D66" s="74" t="s">
        <v>1528</v>
      </c>
      <c r="E66" s="40"/>
    </row>
    <row r="67" spans="1:5" x14ac:dyDescent="0.3">
      <c r="A67" s="73"/>
      <c r="B67" s="74" t="s">
        <v>175</v>
      </c>
      <c r="C67" s="74"/>
      <c r="D67" s="74" t="s">
        <v>1529</v>
      </c>
      <c r="E67" s="40"/>
    </row>
    <row r="68" spans="1:5" x14ac:dyDescent="0.3">
      <c r="A68" s="73">
        <v>46021</v>
      </c>
      <c r="B68" s="74" t="s">
        <v>174</v>
      </c>
      <c r="C68" s="74"/>
      <c r="D68" s="74" t="s">
        <v>1530</v>
      </c>
      <c r="E68" s="40"/>
    </row>
    <row r="69" spans="1:5" x14ac:dyDescent="0.3">
      <c r="A69" s="73"/>
      <c r="B69" s="74" t="s">
        <v>445</v>
      </c>
      <c r="C69" s="74"/>
      <c r="D69" s="74" t="s">
        <v>1531</v>
      </c>
      <c r="E69" s="40"/>
    </row>
    <row r="70" spans="1:5" x14ac:dyDescent="0.3">
      <c r="A70" s="73"/>
      <c r="B70" s="74" t="s">
        <v>445</v>
      </c>
      <c r="C70" s="74"/>
      <c r="D70" s="74" t="s">
        <v>1491</v>
      </c>
      <c r="E70" s="40"/>
    </row>
    <row r="71" spans="1:5" x14ac:dyDescent="0.3">
      <c r="A71" s="73"/>
      <c r="B71" s="74" t="s">
        <v>1534</v>
      </c>
      <c r="C71" s="74"/>
      <c r="D71" s="128" t="s">
        <v>1532</v>
      </c>
      <c r="E71" s="40"/>
    </row>
    <row r="72" spans="1:5" x14ac:dyDescent="0.3">
      <c r="A72" s="73"/>
      <c r="B72" s="74" t="s">
        <v>1534</v>
      </c>
      <c r="C72" s="74"/>
      <c r="D72" s="74" t="s">
        <v>1533</v>
      </c>
      <c r="E72" s="40"/>
    </row>
    <row r="73" spans="1:5" x14ac:dyDescent="0.3">
      <c r="A73" s="73"/>
      <c r="B73" s="74" t="s">
        <v>1534</v>
      </c>
      <c r="C73" s="74"/>
      <c r="D73" s="74" t="s">
        <v>1535</v>
      </c>
      <c r="E73" s="40"/>
    </row>
    <row r="74" spans="1:5" x14ac:dyDescent="0.3">
      <c r="A74" s="73"/>
      <c r="B74" s="74" t="s">
        <v>788</v>
      </c>
      <c r="C74" s="74"/>
      <c r="D74" s="74" t="s">
        <v>1536</v>
      </c>
      <c r="E74" s="40"/>
    </row>
    <row r="75" spans="1:5" x14ac:dyDescent="0.3">
      <c r="A75" s="73"/>
      <c r="B75" s="74" t="s">
        <v>788</v>
      </c>
      <c r="C75" s="74"/>
      <c r="D75" s="74" t="s">
        <v>1537</v>
      </c>
      <c r="E75" s="40"/>
    </row>
    <row r="76" spans="1:5" x14ac:dyDescent="0.3">
      <c r="A76" s="73"/>
      <c r="B76" s="74" t="s">
        <v>788</v>
      </c>
      <c r="C76" s="74"/>
      <c r="D76" s="74" t="s">
        <v>1538</v>
      </c>
      <c r="E76" s="40"/>
    </row>
    <row r="77" spans="1:5" x14ac:dyDescent="0.3">
      <c r="A77" s="73"/>
      <c r="B77" s="74" t="s">
        <v>788</v>
      </c>
      <c r="C77" s="74"/>
      <c r="D77" s="74" t="s">
        <v>1539</v>
      </c>
      <c r="E77" s="40"/>
    </row>
    <row r="78" spans="1:5" x14ac:dyDescent="0.3">
      <c r="A78" s="73"/>
      <c r="B78" s="74" t="s">
        <v>1084</v>
      </c>
      <c r="C78" s="74"/>
      <c r="D78" s="74" t="s">
        <v>1540</v>
      </c>
      <c r="E78" s="40"/>
    </row>
    <row r="79" spans="1:5" x14ac:dyDescent="0.3">
      <c r="A79" s="73"/>
      <c r="B79" s="74" t="s">
        <v>1084</v>
      </c>
      <c r="C79" s="74"/>
      <c r="D79" s="74" t="s">
        <v>1541</v>
      </c>
      <c r="E79" s="40"/>
    </row>
    <row r="80" spans="1:5" x14ac:dyDescent="0.3">
      <c r="A80" s="73"/>
      <c r="B80" s="74" t="s">
        <v>1084</v>
      </c>
      <c r="C80" s="74"/>
      <c r="D80" s="74" t="s">
        <v>1542</v>
      </c>
      <c r="E80" s="40"/>
    </row>
    <row r="81" spans="1:5" x14ac:dyDescent="0.3">
      <c r="A81" s="73"/>
      <c r="B81" s="74" t="s">
        <v>1084</v>
      </c>
      <c r="C81" s="74"/>
      <c r="D81" s="74" t="s">
        <v>1543</v>
      </c>
      <c r="E81" s="40"/>
    </row>
    <row r="82" spans="1:5" x14ac:dyDescent="0.3">
      <c r="A82" s="73"/>
      <c r="B82" s="74" t="s">
        <v>1084</v>
      </c>
      <c r="C82" s="74"/>
      <c r="D82" s="74" t="s">
        <v>1544</v>
      </c>
      <c r="E82" s="40"/>
    </row>
    <row r="83" spans="1:5" x14ac:dyDescent="0.3">
      <c r="A83" s="73"/>
      <c r="B83" s="74" t="s">
        <v>1084</v>
      </c>
      <c r="C83" s="74"/>
      <c r="D83" s="74" t="s">
        <v>1545</v>
      </c>
      <c r="E83" s="40"/>
    </row>
    <row r="84" spans="1:5" x14ac:dyDescent="0.3">
      <c r="A84" s="73"/>
      <c r="B84" s="74" t="s">
        <v>1084</v>
      </c>
      <c r="C84" s="74"/>
      <c r="D84" s="74" t="s">
        <v>1546</v>
      </c>
      <c r="E84" s="40"/>
    </row>
    <row r="85" spans="1:5" x14ac:dyDescent="0.3">
      <c r="A85" s="73"/>
      <c r="B85" s="74" t="s">
        <v>782</v>
      </c>
      <c r="C85" s="74"/>
      <c r="D85" s="94" t="s">
        <v>1547</v>
      </c>
      <c r="E85" s="40"/>
    </row>
    <row r="86" spans="1:5" x14ac:dyDescent="0.3">
      <c r="A86" s="73"/>
      <c r="B86" s="74" t="s">
        <v>1086</v>
      </c>
      <c r="C86" s="74" t="s">
        <v>1548</v>
      </c>
      <c r="D86" s="74" t="s">
        <v>1549</v>
      </c>
      <c r="E86" s="40"/>
    </row>
    <row r="87" spans="1:5" x14ac:dyDescent="0.3">
      <c r="A87" s="73"/>
      <c r="B87" s="74" t="s">
        <v>1086</v>
      </c>
      <c r="C87" s="74" t="s">
        <v>1550</v>
      </c>
      <c r="D87" s="74" t="s">
        <v>1551</v>
      </c>
      <c r="E87" s="40"/>
    </row>
    <row r="88" spans="1:5" x14ac:dyDescent="0.3">
      <c r="A88" s="73"/>
      <c r="B88" s="74" t="s">
        <v>1086</v>
      </c>
      <c r="C88" s="74" t="s">
        <v>1552</v>
      </c>
      <c r="D88" s="74" t="s">
        <v>1553</v>
      </c>
      <c r="E88" s="40"/>
    </row>
    <row r="89" spans="1:5" x14ac:dyDescent="0.3">
      <c r="A89" s="73"/>
      <c r="B89" s="74" t="s">
        <v>1086</v>
      </c>
      <c r="C89" s="74" t="s">
        <v>1554</v>
      </c>
      <c r="D89" s="74" t="s">
        <v>1555</v>
      </c>
      <c r="E89" s="40"/>
    </row>
    <row r="90" spans="1:5" x14ac:dyDescent="0.3">
      <c r="A90" s="73"/>
      <c r="B90" s="74" t="s">
        <v>1086</v>
      </c>
      <c r="C90" s="74" t="s">
        <v>1556</v>
      </c>
      <c r="D90" s="74" t="s">
        <v>1557</v>
      </c>
      <c r="E90" s="40"/>
    </row>
    <row r="91" spans="1:5" x14ac:dyDescent="0.3">
      <c r="A91" s="73"/>
      <c r="B91" s="74" t="s">
        <v>1086</v>
      </c>
      <c r="C91" s="74" t="s">
        <v>1558</v>
      </c>
      <c r="D91" s="74" t="s">
        <v>1559</v>
      </c>
      <c r="E91" s="40"/>
    </row>
    <row r="92" spans="1:5" x14ac:dyDescent="0.3">
      <c r="A92" s="73"/>
      <c r="B92" s="74" t="s">
        <v>1086</v>
      </c>
      <c r="C92" s="74" t="s">
        <v>1560</v>
      </c>
      <c r="D92" s="74" t="s">
        <v>1561</v>
      </c>
      <c r="E92" s="40"/>
    </row>
    <row r="93" spans="1:5" x14ac:dyDescent="0.3">
      <c r="A93" s="73"/>
      <c r="B93" s="74" t="s">
        <v>782</v>
      </c>
      <c r="C93" s="74"/>
      <c r="D93" s="74" t="s">
        <v>1562</v>
      </c>
      <c r="E93" s="40"/>
    </row>
    <row r="94" spans="1:5" x14ac:dyDescent="0.3">
      <c r="A94" s="73"/>
      <c r="B94" s="74" t="s">
        <v>782</v>
      </c>
      <c r="C94" s="74"/>
      <c r="D94" s="74" t="s">
        <v>1563</v>
      </c>
      <c r="E94" s="40"/>
    </row>
    <row r="95" spans="1:5" x14ac:dyDescent="0.3">
      <c r="A95" s="73"/>
      <c r="B95" s="74" t="s">
        <v>801</v>
      </c>
      <c r="C95" s="74"/>
      <c r="D95" s="74" t="s">
        <v>1564</v>
      </c>
      <c r="E95" s="40"/>
    </row>
    <row r="96" spans="1:5" x14ac:dyDescent="0.3">
      <c r="A96" s="73"/>
      <c r="B96" s="97" t="s">
        <v>883</v>
      </c>
      <c r="C96" s="74"/>
      <c r="D96" s="74" t="s">
        <v>1565</v>
      </c>
      <c r="E96" s="40" t="s">
        <v>1566</v>
      </c>
    </row>
    <row r="97" spans="1:5" x14ac:dyDescent="0.3">
      <c r="A97" s="73"/>
      <c r="B97" s="74" t="s">
        <v>368</v>
      </c>
      <c r="C97" s="74"/>
      <c r="D97" s="74" t="s">
        <v>1567</v>
      </c>
      <c r="E97" s="40"/>
    </row>
    <row r="98" spans="1:5" x14ac:dyDescent="0.3">
      <c r="A98" s="73"/>
      <c r="B98" s="74" t="s">
        <v>439</v>
      </c>
      <c r="C98" s="74"/>
      <c r="D98" s="74" t="s">
        <v>1568</v>
      </c>
      <c r="E98" s="40" t="s">
        <v>1569</v>
      </c>
    </row>
    <row r="99" spans="1:5" x14ac:dyDescent="0.3">
      <c r="A99" s="73"/>
      <c r="B99" s="74" t="s">
        <v>439</v>
      </c>
      <c r="C99" s="74"/>
      <c r="D99" s="74" t="s">
        <v>1570</v>
      </c>
      <c r="E99" s="40" t="s">
        <v>1569</v>
      </c>
    </row>
    <row r="100" spans="1:5" x14ac:dyDescent="0.3">
      <c r="A100" s="73"/>
      <c r="B100" s="74" t="s">
        <v>439</v>
      </c>
      <c r="C100" s="74"/>
      <c r="D100" s="74" t="s">
        <v>1571</v>
      </c>
      <c r="E100" s="40" t="s">
        <v>1569</v>
      </c>
    </row>
    <row r="101" spans="1:5" x14ac:dyDescent="0.3">
      <c r="A101" s="73"/>
      <c r="B101" s="74" t="s">
        <v>439</v>
      </c>
      <c r="C101" s="74"/>
      <c r="D101" s="74" t="s">
        <v>1572</v>
      </c>
      <c r="E101" s="40" t="s">
        <v>1569</v>
      </c>
    </row>
    <row r="102" spans="1:5" x14ac:dyDescent="0.3">
      <c r="A102" s="73"/>
      <c r="B102" s="74" t="s">
        <v>801</v>
      </c>
      <c r="C102" s="74"/>
      <c r="D102" s="74" t="s">
        <v>1573</v>
      </c>
      <c r="E102" s="40"/>
    </row>
    <row r="103" spans="1:5" x14ac:dyDescent="0.3">
      <c r="A103" s="73"/>
      <c r="B103" s="74" t="s">
        <v>444</v>
      </c>
      <c r="C103" s="74"/>
      <c r="D103" s="74" t="s">
        <v>1574</v>
      </c>
      <c r="E103" s="40"/>
    </row>
    <row r="104" spans="1:5" x14ac:dyDescent="0.3">
      <c r="A104" s="73"/>
      <c r="B104" s="97" t="s">
        <v>883</v>
      </c>
      <c r="C104" s="74"/>
      <c r="D104" s="74" t="s">
        <v>1575</v>
      </c>
      <c r="E104" s="40" t="s">
        <v>1566</v>
      </c>
    </row>
    <row r="105" spans="1:5" x14ac:dyDescent="0.3">
      <c r="A105" s="73"/>
      <c r="B105" s="74" t="s">
        <v>444</v>
      </c>
      <c r="C105" s="74"/>
      <c r="D105" s="74" t="s">
        <v>1576</v>
      </c>
      <c r="E105" s="40"/>
    </row>
    <row r="106" spans="1:5" x14ac:dyDescent="0.3">
      <c r="A106" s="73"/>
      <c r="B106" s="74" t="s">
        <v>782</v>
      </c>
      <c r="C106" s="74"/>
      <c r="D106" s="74" t="s">
        <v>1577</v>
      </c>
      <c r="E106" s="40"/>
    </row>
    <row r="107" spans="1:5" x14ac:dyDescent="0.3">
      <c r="A107" s="73"/>
      <c r="B107" s="74" t="s">
        <v>782</v>
      </c>
      <c r="C107" s="74"/>
      <c r="D107" s="128" t="s">
        <v>1578</v>
      </c>
      <c r="E107" s="40"/>
    </row>
    <row r="108" spans="1:5" x14ac:dyDescent="0.3">
      <c r="A108" s="73"/>
      <c r="B108" s="74" t="s">
        <v>782</v>
      </c>
      <c r="C108" s="74"/>
      <c r="D108" s="74" t="s">
        <v>1579</v>
      </c>
      <c r="E108" s="78"/>
    </row>
    <row r="109" spans="1:5" x14ac:dyDescent="0.3">
      <c r="A109" s="73"/>
      <c r="B109" s="74" t="s">
        <v>782</v>
      </c>
      <c r="C109" s="74"/>
      <c r="D109" s="74" t="s">
        <v>1580</v>
      </c>
    </row>
    <row r="110" spans="1:5" x14ac:dyDescent="0.3">
      <c r="A110" s="73"/>
      <c r="B110" s="97" t="s">
        <v>883</v>
      </c>
      <c r="C110" s="74"/>
      <c r="D110" s="74" t="s">
        <v>1581</v>
      </c>
      <c r="E110" s="40" t="s">
        <v>1566</v>
      </c>
    </row>
    <row r="111" spans="1:5" x14ac:dyDescent="0.3">
      <c r="A111" s="73"/>
      <c r="B111" s="74" t="s">
        <v>444</v>
      </c>
      <c r="C111" s="74"/>
      <c r="D111" s="74" t="s">
        <v>1582</v>
      </c>
      <c r="E111" s="40"/>
    </row>
    <row r="112" spans="1:5" x14ac:dyDescent="0.3">
      <c r="A112" s="73">
        <v>46022</v>
      </c>
      <c r="B112" s="97" t="s">
        <v>883</v>
      </c>
      <c r="C112" s="74"/>
      <c r="D112" s="74" t="s">
        <v>1585</v>
      </c>
      <c r="E112" s="40" t="s">
        <v>953</v>
      </c>
    </row>
    <row r="113" spans="1:5" x14ac:dyDescent="0.3">
      <c r="A113" s="73"/>
      <c r="B113" s="97" t="s">
        <v>883</v>
      </c>
      <c r="C113" s="74"/>
      <c r="D113" s="74" t="s">
        <v>1586</v>
      </c>
      <c r="E113" s="40" t="s">
        <v>953</v>
      </c>
    </row>
    <row r="114" spans="1:5" x14ac:dyDescent="0.3">
      <c r="A114" s="73"/>
      <c r="B114" s="97" t="s">
        <v>883</v>
      </c>
      <c r="C114" s="74"/>
      <c r="D114" s="74" t="s">
        <v>1587</v>
      </c>
      <c r="E114" s="40" t="s">
        <v>953</v>
      </c>
    </row>
    <row r="115" spans="1:5" x14ac:dyDescent="0.3">
      <c r="A115" s="73"/>
      <c r="B115" s="97" t="s">
        <v>883</v>
      </c>
      <c r="C115" s="74"/>
      <c r="D115" s="74" t="s">
        <v>1588</v>
      </c>
      <c r="E115" s="40" t="s">
        <v>953</v>
      </c>
    </row>
    <row r="116" spans="1:5" x14ac:dyDescent="0.3">
      <c r="A116" s="73"/>
      <c r="B116" s="97" t="s">
        <v>883</v>
      </c>
      <c r="C116" s="74"/>
      <c r="D116" s="74" t="s">
        <v>1589</v>
      </c>
      <c r="E116" s="40" t="s">
        <v>953</v>
      </c>
    </row>
    <row r="117" spans="1:5" x14ac:dyDescent="0.3">
      <c r="A117" s="73"/>
      <c r="B117" s="97" t="s">
        <v>883</v>
      </c>
      <c r="C117" s="74"/>
      <c r="D117" s="74" t="s">
        <v>1590</v>
      </c>
      <c r="E117" s="40" t="s">
        <v>953</v>
      </c>
    </row>
    <row r="118" spans="1:5" x14ac:dyDescent="0.3">
      <c r="A118" s="73"/>
      <c r="B118" s="97" t="s">
        <v>883</v>
      </c>
      <c r="C118" s="74"/>
      <c r="D118" s="74" t="s">
        <v>1592</v>
      </c>
      <c r="E118" s="40" t="s">
        <v>953</v>
      </c>
    </row>
    <row r="119" spans="1:5" x14ac:dyDescent="0.3">
      <c r="A119" s="73"/>
      <c r="B119" s="74" t="s">
        <v>174</v>
      </c>
      <c r="C119" s="74"/>
      <c r="D119" s="74" t="s">
        <v>1593</v>
      </c>
      <c r="E119" s="40"/>
    </row>
    <row r="120" spans="1:5" x14ac:dyDescent="0.3">
      <c r="A120" s="73"/>
      <c r="B120" s="74" t="s">
        <v>174</v>
      </c>
      <c r="C120" s="74"/>
      <c r="D120" s="74" t="s">
        <v>1594</v>
      </c>
      <c r="E120" s="40"/>
    </row>
    <row r="121" spans="1:5" x14ac:dyDescent="0.3">
      <c r="A121" s="73"/>
      <c r="B121" s="74" t="s">
        <v>782</v>
      </c>
      <c r="C121" s="74"/>
      <c r="D121" s="74" t="s">
        <v>1595</v>
      </c>
      <c r="E121" s="40"/>
    </row>
    <row r="122" spans="1:5" x14ac:dyDescent="0.3">
      <c r="A122" s="73"/>
      <c r="B122" s="74" t="s">
        <v>782</v>
      </c>
      <c r="C122" s="74"/>
      <c r="D122" s="74" t="s">
        <v>1596</v>
      </c>
      <c r="E122" s="40"/>
    </row>
    <row r="123" spans="1:5" x14ac:dyDescent="0.3">
      <c r="A123" s="73"/>
      <c r="B123" s="74" t="s">
        <v>445</v>
      </c>
      <c r="C123" s="74"/>
      <c r="D123" s="74" t="s">
        <v>1597</v>
      </c>
      <c r="E123" s="40"/>
    </row>
    <row r="124" spans="1:5" x14ac:dyDescent="0.3">
      <c r="A124" s="73"/>
      <c r="B124" s="74" t="s">
        <v>439</v>
      </c>
      <c r="C124" s="74"/>
      <c r="D124" s="74" t="s">
        <v>1598</v>
      </c>
      <c r="E124" s="40"/>
    </row>
    <row r="125" spans="1:5" x14ac:dyDescent="0.3">
      <c r="A125" s="73"/>
      <c r="B125" s="74" t="s">
        <v>801</v>
      </c>
      <c r="C125" s="74"/>
      <c r="D125" s="74" t="s">
        <v>1599</v>
      </c>
      <c r="E125" s="40"/>
    </row>
    <row r="126" spans="1:5" x14ac:dyDescent="0.3">
      <c r="A126" s="73"/>
      <c r="B126" s="74" t="s">
        <v>783</v>
      </c>
      <c r="C126" s="74" t="s">
        <v>1600</v>
      </c>
      <c r="D126" s="74" t="s">
        <v>1601</v>
      </c>
      <c r="E126" s="40"/>
    </row>
    <row r="127" spans="1:5" x14ac:dyDescent="0.3">
      <c r="A127" s="73"/>
      <c r="B127" s="74" t="s">
        <v>783</v>
      </c>
      <c r="C127" s="74" t="s">
        <v>1602</v>
      </c>
      <c r="D127" s="74" t="s">
        <v>1603</v>
      </c>
      <c r="E127" s="40"/>
    </row>
    <row r="128" spans="1:5" x14ac:dyDescent="0.3">
      <c r="A128" s="73"/>
      <c r="B128" s="74" t="s">
        <v>783</v>
      </c>
      <c r="C128" s="74" t="s">
        <v>1604</v>
      </c>
      <c r="D128" s="74" t="s">
        <v>1605</v>
      </c>
      <c r="E128" s="40"/>
    </row>
    <row r="129" spans="1:5" x14ac:dyDescent="0.3">
      <c r="A129" s="73"/>
      <c r="B129" s="74" t="s">
        <v>783</v>
      </c>
      <c r="C129" s="74" t="s">
        <v>1606</v>
      </c>
      <c r="D129" s="74" t="s">
        <v>1607</v>
      </c>
      <c r="E129" s="40"/>
    </row>
    <row r="130" spans="1:5" x14ac:dyDescent="0.3">
      <c r="A130" s="73"/>
      <c r="B130" s="74" t="s">
        <v>783</v>
      </c>
      <c r="C130" s="74" t="s">
        <v>1608</v>
      </c>
      <c r="D130" s="74" t="s">
        <v>1609</v>
      </c>
      <c r="E130" s="40"/>
    </row>
    <row r="131" spans="1:5" x14ac:dyDescent="0.3">
      <c r="A131" s="73"/>
      <c r="B131" s="74" t="s">
        <v>783</v>
      </c>
      <c r="C131" s="74" t="s">
        <v>1610</v>
      </c>
      <c r="D131" s="74" t="s">
        <v>1611</v>
      </c>
      <c r="E131" s="40"/>
    </row>
    <row r="132" spans="1:5" x14ac:dyDescent="0.3">
      <c r="A132" s="73"/>
      <c r="B132" s="74" t="s">
        <v>783</v>
      </c>
      <c r="C132" s="74" t="s">
        <v>1612</v>
      </c>
      <c r="D132" s="74" t="s">
        <v>1613</v>
      </c>
      <c r="E132" s="40"/>
    </row>
    <row r="133" spans="1:5" x14ac:dyDescent="0.3">
      <c r="A133" s="73"/>
      <c r="B133" s="74" t="s">
        <v>783</v>
      </c>
      <c r="C133" s="74" t="s">
        <v>1614</v>
      </c>
      <c r="D133" s="74" t="s">
        <v>1615</v>
      </c>
      <c r="E133" s="40"/>
    </row>
    <row r="134" spans="1:5" x14ac:dyDescent="0.3">
      <c r="A134" s="73"/>
      <c r="B134" s="74" t="s">
        <v>444</v>
      </c>
      <c r="C134" s="74"/>
      <c r="D134" s="74" t="s">
        <v>1616</v>
      </c>
      <c r="E134" s="40"/>
    </row>
    <row r="135" spans="1:5" x14ac:dyDescent="0.3">
      <c r="A135" s="73"/>
      <c r="B135" s="74" t="s">
        <v>783</v>
      </c>
      <c r="C135" s="74" t="s">
        <v>1617</v>
      </c>
      <c r="D135" s="74" t="s">
        <v>1618</v>
      </c>
      <c r="E135" s="40"/>
    </row>
    <row r="136" spans="1:5" x14ac:dyDescent="0.3">
      <c r="A136" s="73"/>
      <c r="B136" s="74" t="s">
        <v>783</v>
      </c>
      <c r="C136" s="74" t="s">
        <v>1619</v>
      </c>
      <c r="D136" s="74" t="s">
        <v>1620</v>
      </c>
      <c r="E136" s="40"/>
    </row>
    <row r="137" spans="1:5" x14ac:dyDescent="0.3">
      <c r="A137" s="73"/>
      <c r="B137" s="74" t="s">
        <v>783</v>
      </c>
      <c r="C137" s="74" t="s">
        <v>1621</v>
      </c>
      <c r="D137" s="74" t="s">
        <v>1622</v>
      </c>
      <c r="E137" s="40"/>
    </row>
    <row r="138" spans="1:5" x14ac:dyDescent="0.3">
      <c r="A138" s="73"/>
      <c r="B138" s="74" t="s">
        <v>21</v>
      </c>
      <c r="C138" s="74"/>
      <c r="D138" s="74" t="s">
        <v>1623</v>
      </c>
      <c r="E138" s="40"/>
    </row>
    <row r="139" spans="1:5" x14ac:dyDescent="0.3">
      <c r="A139" s="73"/>
      <c r="B139" s="74" t="s">
        <v>21</v>
      </c>
      <c r="C139" s="74"/>
      <c r="D139" s="74" t="s">
        <v>1624</v>
      </c>
      <c r="E139" s="40"/>
    </row>
    <row r="140" spans="1:5" x14ac:dyDescent="0.3">
      <c r="A140" s="73"/>
      <c r="B140" s="74" t="s">
        <v>21</v>
      </c>
      <c r="C140" s="74"/>
      <c r="D140" s="74" t="s">
        <v>1625</v>
      </c>
      <c r="E140" s="40"/>
    </row>
    <row r="141" spans="1:5" x14ac:dyDescent="0.3">
      <c r="A141" s="73"/>
      <c r="B141" s="74" t="s">
        <v>1084</v>
      </c>
      <c r="C141" s="74" t="s">
        <v>1626</v>
      </c>
      <c r="D141" s="74" t="s">
        <v>1627</v>
      </c>
      <c r="E141" s="40" t="s">
        <v>1628</v>
      </c>
    </row>
    <row r="142" spans="1:5" x14ac:dyDescent="0.3">
      <c r="A142" s="73"/>
      <c r="B142" s="74" t="s">
        <v>1084</v>
      </c>
      <c r="C142" s="74" t="s">
        <v>1626</v>
      </c>
      <c r="D142" s="74" t="s">
        <v>1629</v>
      </c>
      <c r="E142" s="40" t="s">
        <v>1630</v>
      </c>
    </row>
    <row r="143" spans="1:5" x14ac:dyDescent="0.3">
      <c r="A143" s="73"/>
      <c r="B143" s="74" t="s">
        <v>801</v>
      </c>
      <c r="C143" s="74"/>
      <c r="D143" s="74" t="s">
        <v>1631</v>
      </c>
      <c r="E143" s="40"/>
    </row>
    <row r="144" spans="1:5" x14ac:dyDescent="0.3">
      <c r="A144" s="73"/>
      <c r="B144" s="74" t="s">
        <v>801</v>
      </c>
      <c r="C144" s="74"/>
      <c r="D144" s="74" t="s">
        <v>1632</v>
      </c>
      <c r="E144" s="40"/>
    </row>
    <row r="145" spans="1:5" x14ac:dyDescent="0.3">
      <c r="A145" s="73"/>
      <c r="B145" s="74" t="s">
        <v>801</v>
      </c>
      <c r="C145" s="74"/>
      <c r="D145" s="74" t="s">
        <v>1633</v>
      </c>
      <c r="E145" s="40"/>
    </row>
    <row r="146" spans="1:5" x14ac:dyDescent="0.3">
      <c r="A146" s="73"/>
      <c r="B146" s="74" t="s">
        <v>1084</v>
      </c>
      <c r="C146" s="74"/>
      <c r="D146" s="74" t="s">
        <v>1634</v>
      </c>
      <c r="E146" s="40"/>
    </row>
    <row r="147" spans="1:5" x14ac:dyDescent="0.3">
      <c r="A147" s="73"/>
      <c r="B147" s="74" t="s">
        <v>782</v>
      </c>
      <c r="C147" s="74"/>
      <c r="D147" s="74" t="s">
        <v>1635</v>
      </c>
      <c r="E147" s="40"/>
    </row>
    <row r="148" spans="1:5" x14ac:dyDescent="0.3">
      <c r="A148" s="73"/>
      <c r="B148" s="74" t="s">
        <v>368</v>
      </c>
      <c r="C148" s="74"/>
      <c r="D148" s="74" t="s">
        <v>1636</v>
      </c>
      <c r="E148" s="40"/>
    </row>
    <row r="149" spans="1:5" x14ac:dyDescent="0.3">
      <c r="A149" s="73"/>
      <c r="B149" s="74" t="s">
        <v>368</v>
      </c>
      <c r="C149" s="74"/>
      <c r="D149" s="74" t="s">
        <v>1637</v>
      </c>
      <c r="E149" s="40"/>
    </row>
    <row r="150" spans="1:5" x14ac:dyDescent="0.3">
      <c r="A150" s="73"/>
      <c r="B150" s="74" t="s">
        <v>368</v>
      </c>
      <c r="C150" s="74"/>
      <c r="D150" s="74" t="s">
        <v>1638</v>
      </c>
      <c r="E150" s="40"/>
    </row>
    <row r="151" spans="1:5" x14ac:dyDescent="0.3">
      <c r="A151" s="73"/>
      <c r="B151" s="74" t="s">
        <v>368</v>
      </c>
      <c r="C151" s="74"/>
      <c r="D151" s="74" t="s">
        <v>1639</v>
      </c>
      <c r="E151" s="40"/>
    </row>
    <row r="152" spans="1:5" x14ac:dyDescent="0.3">
      <c r="A152" s="73"/>
      <c r="B152" s="74" t="s">
        <v>783</v>
      </c>
      <c r="C152" s="74" t="s">
        <v>1640</v>
      </c>
      <c r="D152" s="74" t="s">
        <v>1641</v>
      </c>
      <c r="E152" s="40"/>
    </row>
    <row r="153" spans="1:5" x14ac:dyDescent="0.3">
      <c r="A153" s="73"/>
      <c r="B153" s="74" t="s">
        <v>782</v>
      </c>
      <c r="C153" s="74"/>
      <c r="D153" s="74" t="s">
        <v>1642</v>
      </c>
      <c r="E153" s="40"/>
    </row>
    <row r="154" spans="1:5" x14ac:dyDescent="0.3">
      <c r="A154" s="73"/>
      <c r="B154" s="74" t="s">
        <v>782</v>
      </c>
      <c r="C154" s="74"/>
      <c r="D154" s="74" t="s">
        <v>1643</v>
      </c>
      <c r="E154" s="40"/>
    </row>
    <row r="155" spans="1:5" x14ac:dyDescent="0.3">
      <c r="A155" s="73"/>
      <c r="B155" s="74" t="s">
        <v>175</v>
      </c>
      <c r="C155" s="74"/>
      <c r="D155" s="74" t="s">
        <v>1644</v>
      </c>
      <c r="E155" s="40"/>
    </row>
    <row r="156" spans="1:5" x14ac:dyDescent="0.3">
      <c r="A156" s="73"/>
      <c r="B156" s="74" t="s">
        <v>439</v>
      </c>
      <c r="C156" s="74"/>
      <c r="D156" s="74" t="s">
        <v>1598</v>
      </c>
      <c r="E156" s="40"/>
    </row>
    <row r="157" spans="1:5" x14ac:dyDescent="0.3">
      <c r="A157" s="73"/>
      <c r="B157" s="74" t="s">
        <v>783</v>
      </c>
      <c r="C157" s="74" t="s">
        <v>1645</v>
      </c>
      <c r="D157" s="74" t="s">
        <v>1646</v>
      </c>
      <c r="E157" s="40"/>
    </row>
    <row r="158" spans="1:5" x14ac:dyDescent="0.3">
      <c r="A158" s="73"/>
      <c r="B158" s="74" t="s">
        <v>783</v>
      </c>
      <c r="C158" s="74" t="s">
        <v>1647</v>
      </c>
      <c r="D158" s="74" t="s">
        <v>1648</v>
      </c>
      <c r="E158" s="40"/>
    </row>
    <row r="159" spans="1:5" x14ac:dyDescent="0.3">
      <c r="A159" s="73"/>
      <c r="B159" s="74" t="s">
        <v>783</v>
      </c>
      <c r="C159" s="74" t="s">
        <v>1649</v>
      </c>
      <c r="D159" s="74" t="s">
        <v>1650</v>
      </c>
      <c r="E159" s="40"/>
    </row>
    <row r="160" spans="1:5" x14ac:dyDescent="0.3">
      <c r="A160" s="73"/>
      <c r="B160" s="74" t="s">
        <v>783</v>
      </c>
      <c r="C160" s="74" t="s">
        <v>1651</v>
      </c>
      <c r="D160" s="74" t="s">
        <v>1652</v>
      </c>
      <c r="E160" s="40"/>
    </row>
    <row r="161" spans="1:5" x14ac:dyDescent="0.3">
      <c r="A161" s="73"/>
      <c r="B161" s="74" t="s">
        <v>783</v>
      </c>
      <c r="C161" s="74" t="s">
        <v>1653</v>
      </c>
      <c r="D161" s="74" t="s">
        <v>1654</v>
      </c>
      <c r="E161" s="40"/>
    </row>
    <row r="162" spans="1:5" x14ac:dyDescent="0.3">
      <c r="A162" s="73"/>
      <c r="B162" s="74" t="s">
        <v>783</v>
      </c>
      <c r="C162" s="74" t="s">
        <v>1655</v>
      </c>
      <c r="D162" s="74" t="s">
        <v>1656</v>
      </c>
      <c r="E162" s="40"/>
    </row>
    <row r="163" spans="1:5" x14ac:dyDescent="0.3">
      <c r="A163" s="73"/>
      <c r="B163" s="74" t="s">
        <v>783</v>
      </c>
      <c r="C163" s="74" t="s">
        <v>1657</v>
      </c>
      <c r="D163" s="74" t="s">
        <v>1658</v>
      </c>
      <c r="E163" s="40"/>
    </row>
    <row r="164" spans="1:5" x14ac:dyDescent="0.3">
      <c r="A164" s="73"/>
      <c r="B164" s="74" t="s">
        <v>783</v>
      </c>
      <c r="C164" s="74" t="s">
        <v>1659</v>
      </c>
      <c r="D164" s="74" t="s">
        <v>1660</v>
      </c>
      <c r="E164" s="40"/>
    </row>
    <row r="165" spans="1:5" x14ac:dyDescent="0.3">
      <c r="A165" s="73"/>
      <c r="B165" s="74" t="s">
        <v>783</v>
      </c>
      <c r="C165" s="74" t="s">
        <v>1661</v>
      </c>
      <c r="D165" s="74" t="s">
        <v>1662</v>
      </c>
      <c r="E165" s="40"/>
    </row>
    <row r="166" spans="1:5" x14ac:dyDescent="0.3">
      <c r="A166" s="73"/>
      <c r="B166" s="74" t="s">
        <v>783</v>
      </c>
      <c r="C166" s="74" t="s">
        <v>1663</v>
      </c>
      <c r="D166" s="74" t="s">
        <v>1664</v>
      </c>
      <c r="E166" s="40"/>
    </row>
    <row r="167" spans="1:5" x14ac:dyDescent="0.3">
      <c r="B167" s="74" t="s">
        <v>1084</v>
      </c>
      <c r="C167" s="74" t="s">
        <v>1626</v>
      </c>
      <c r="D167" s="136" t="s">
        <v>1665</v>
      </c>
      <c r="E167" s="40" t="s">
        <v>1628</v>
      </c>
    </row>
    <row r="168" spans="1:5" x14ac:dyDescent="0.3">
      <c r="B168" s="74" t="s">
        <v>1084</v>
      </c>
      <c r="C168" s="74" t="s">
        <v>1626</v>
      </c>
      <c r="D168" s="136" t="s">
        <v>1666</v>
      </c>
      <c r="E168" s="40" t="s">
        <v>1628</v>
      </c>
    </row>
    <row r="169" spans="1:5" x14ac:dyDescent="0.3">
      <c r="B169" s="74" t="s">
        <v>1084</v>
      </c>
      <c r="C169" s="74" t="s">
        <v>1626</v>
      </c>
      <c r="D169" s="136" t="s">
        <v>1667</v>
      </c>
      <c r="E169" s="40" t="s">
        <v>1628</v>
      </c>
    </row>
    <row r="172" spans="1:5" x14ac:dyDescent="0.3">
      <c r="B172" s="74"/>
    </row>
    <row r="175" spans="1:5" x14ac:dyDescent="0.3">
      <c r="B175" s="74"/>
    </row>
  </sheetData>
  <mergeCells count="6">
    <mergeCell ref="H14:H16"/>
    <mergeCell ref="C1:D1"/>
    <mergeCell ref="H1:J1"/>
    <mergeCell ref="H2:H6"/>
    <mergeCell ref="H7:H9"/>
    <mergeCell ref="H11:H12"/>
  </mergeCells>
  <phoneticPr fontId="1" type="noConversion"/>
  <dataValidations count="1">
    <dataValidation type="list" allowBlank="1" showInputMessage="1" showErrorMessage="1" sqref="B1:B1048576" xr:uid="{2A635BA5-2D19-49E8-A6EB-BC8F40F02AB6}">
      <formula1>$L$2:$L$16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71A29E36A4248939AF512065EFB18" ma:contentTypeVersion="11" ma:contentTypeDescription="Create a new document." ma:contentTypeScope="" ma:versionID="b77dfb12a13711f7b25e7c48961b7c8b">
  <xsd:schema xmlns:xsd="http://www.w3.org/2001/XMLSchema" xmlns:xs="http://www.w3.org/2001/XMLSchema" xmlns:p="http://schemas.microsoft.com/office/2006/metadata/properties" xmlns:ns3="513170be-f1b1-4cd9-a369-2bce682385bf" targetNamespace="http://schemas.microsoft.com/office/2006/metadata/properties" ma:root="true" ma:fieldsID="1633587292a74a15085d40f8b996324a" ns3:_="">
    <xsd:import namespace="513170be-f1b1-4cd9-a369-2bce682385b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170be-f1b1-4cd9-a369-2bce682385b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3170be-f1b1-4cd9-a369-2bce682385bf" xsi:nil="true"/>
  </documentManagement>
</p:properties>
</file>

<file path=customXml/itemProps1.xml><?xml version="1.0" encoding="utf-8"?>
<ds:datastoreItem xmlns:ds="http://schemas.openxmlformats.org/officeDocument/2006/customXml" ds:itemID="{FA3592B3-C063-45F3-9C72-C7446E26C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170be-f1b1-4cd9-a369-2bce68238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6A39B-9DA8-4F04-A5A7-2B91B4C82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F4344E-C9F4-4713-AC02-E571DBD7A1B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13170be-f1b1-4cd9-a369-2bce682385b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10月</vt:lpstr>
      <vt:lpstr>1107-1113</vt:lpstr>
      <vt:lpstr>1114-1120</vt:lpstr>
      <vt:lpstr>1121-1127</vt:lpstr>
      <vt:lpstr>1128-1204</vt:lpstr>
      <vt:lpstr>1205-1211</vt:lpstr>
      <vt:lpstr>1212-1218</vt:lpstr>
      <vt:lpstr>1219-1225</vt:lpstr>
      <vt:lpstr>1226-0101</vt:lpstr>
      <vt:lpstr>工作報告</vt:lpstr>
      <vt:lpstr>待處理項目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ZariaHsu 許立渝</dc:creator>
  <cp:lastModifiedBy>ZariaHsu 許立渝</cp:lastModifiedBy>
  <dcterms:created xsi:type="dcterms:W3CDTF">2025-11-06T02:24:22Z</dcterms:created>
  <dcterms:modified xsi:type="dcterms:W3CDTF">2026-01-02T06:12:16Z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0x0101000E571A29E36A4248939AF512065EFB18</vt:lpwstr>
  </property>
</Properties>
</file>